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920" yWindow="-15" windowWidth="13965" windowHeight="13350" activeTab="2"/>
  </bookViews>
  <sheets>
    <sheet name="資金収支計算書" sheetId="4" r:id="rId1"/>
    <sheet name="事業活動計算書" sheetId="1" r:id="rId2"/>
    <sheet name="貸借対照表" sheetId="2" r:id="rId3"/>
    <sheet name="Sheet3" sheetId="3" r:id="rId4"/>
  </sheets>
  <calcPr calcId="145621"/>
</workbook>
</file>

<file path=xl/calcChain.xml><?xml version="1.0" encoding="utf-8"?>
<calcChain xmlns="http://schemas.openxmlformats.org/spreadsheetml/2006/main">
  <c r="G34" i="2" l="1"/>
  <c r="F34" i="2"/>
  <c r="F21" i="2"/>
  <c r="F33" i="2" s="1"/>
  <c r="G21" i="2"/>
  <c r="G11" i="2"/>
  <c r="F11" i="2"/>
  <c r="F16" i="2" s="1"/>
  <c r="G14" i="2"/>
  <c r="F14" i="2"/>
  <c r="C11" i="2"/>
  <c r="C12" i="2"/>
  <c r="B12" i="2"/>
  <c r="B11" i="2" s="1"/>
  <c r="H20" i="2"/>
  <c r="H22" i="2"/>
  <c r="H23" i="2"/>
  <c r="H24" i="2"/>
  <c r="H25" i="2"/>
  <c r="H26" i="2"/>
  <c r="H28" i="2"/>
  <c r="H29" i="2"/>
  <c r="H30" i="2"/>
  <c r="H31" i="2"/>
  <c r="H32" i="2"/>
  <c r="H19" i="2"/>
  <c r="H12" i="2"/>
  <c r="H13" i="2"/>
  <c r="H15" i="2"/>
  <c r="C29" i="2"/>
  <c r="C21" i="2" s="1"/>
  <c r="B29" i="2"/>
  <c r="D29" i="2" s="1"/>
  <c r="C18" i="2"/>
  <c r="B18" i="2"/>
  <c r="D19" i="2"/>
  <c r="D20" i="2"/>
  <c r="D22" i="2"/>
  <c r="D23" i="2"/>
  <c r="D24" i="2"/>
  <c r="D25" i="2"/>
  <c r="D27" i="2"/>
  <c r="D28" i="2"/>
  <c r="D30" i="2"/>
  <c r="D31" i="2"/>
  <c r="D32" i="2"/>
  <c r="D33" i="2"/>
  <c r="D13" i="2"/>
  <c r="D14" i="2"/>
  <c r="D15" i="2"/>
  <c r="D16" i="2"/>
  <c r="F41" i="1"/>
  <c r="F40" i="1"/>
  <c r="F39" i="1"/>
  <c r="F33" i="1"/>
  <c r="F34" i="1" s="1"/>
  <c r="E34" i="1"/>
  <c r="D34" i="1"/>
  <c r="F31" i="1"/>
  <c r="F32" i="1"/>
  <c r="E25" i="1"/>
  <c r="E26" i="1" s="1"/>
  <c r="F25" i="1"/>
  <c r="D25" i="1"/>
  <c r="F37" i="1"/>
  <c r="F30" i="1"/>
  <c r="E29" i="1"/>
  <c r="D29" i="1"/>
  <c r="F28" i="1"/>
  <c r="F29" i="1" s="1"/>
  <c r="F24" i="1"/>
  <c r="E23" i="1"/>
  <c r="D23" i="1"/>
  <c r="F22" i="1"/>
  <c r="F21" i="1"/>
  <c r="F23" i="1" s="1"/>
  <c r="E19" i="1"/>
  <c r="D19" i="1"/>
  <c r="F15" i="1"/>
  <c r="F16" i="1"/>
  <c r="F17" i="1"/>
  <c r="F18" i="1"/>
  <c r="F14" i="1"/>
  <c r="E13" i="1"/>
  <c r="D13" i="1"/>
  <c r="D20" i="1" s="1"/>
  <c r="F11" i="1"/>
  <c r="F12" i="1"/>
  <c r="F10" i="1"/>
  <c r="F37" i="4"/>
  <c r="E37" i="4"/>
  <c r="D37" i="4"/>
  <c r="F36" i="4"/>
  <c r="E34" i="4"/>
  <c r="D34" i="4"/>
  <c r="F33" i="4"/>
  <c r="F32" i="4"/>
  <c r="E32" i="4"/>
  <c r="D32" i="4"/>
  <c r="E31" i="4"/>
  <c r="F31" i="4"/>
  <c r="D31" i="4"/>
  <c r="F30" i="4"/>
  <c r="E29" i="4"/>
  <c r="F29" i="4"/>
  <c r="D29" i="4"/>
  <c r="F28" i="4"/>
  <c r="E27" i="4"/>
  <c r="F27" i="4"/>
  <c r="D27" i="4"/>
  <c r="E26" i="4"/>
  <c r="F26" i="4"/>
  <c r="D26" i="4"/>
  <c r="F25" i="4"/>
  <c r="F24" i="4"/>
  <c r="E23" i="4"/>
  <c r="F23" i="4"/>
  <c r="D23" i="4"/>
  <c r="F22" i="4"/>
  <c r="F21" i="4"/>
  <c r="D19" i="4"/>
  <c r="E19" i="4"/>
  <c r="F19" i="4"/>
  <c r="F18" i="4"/>
  <c r="E20" i="4"/>
  <c r="D20" i="4"/>
  <c r="F16" i="4"/>
  <c r="F17" i="4"/>
  <c r="F15" i="4"/>
  <c r="F11" i="4"/>
  <c r="F12" i="4"/>
  <c r="F13" i="4"/>
  <c r="F10" i="4"/>
  <c r="F14" i="4" s="1"/>
  <c r="E14" i="4"/>
  <c r="D14" i="4"/>
  <c r="H21" i="2" l="1"/>
  <c r="G16" i="2"/>
  <c r="H16" i="2" s="1"/>
  <c r="H14" i="2"/>
  <c r="H11" i="2"/>
  <c r="G33" i="2"/>
  <c r="H33" i="2" s="1"/>
  <c r="D12" i="2"/>
  <c r="B21" i="2"/>
  <c r="B17" i="2" s="1"/>
  <c r="B34" i="2" s="1"/>
  <c r="C17" i="2"/>
  <c r="D18" i="2"/>
  <c r="E35" i="1"/>
  <c r="F35" i="1"/>
  <c r="D35" i="1"/>
  <c r="F19" i="1"/>
  <c r="F26" i="1"/>
  <c r="D26" i="1"/>
  <c r="D27" i="1" s="1"/>
  <c r="E20" i="1"/>
  <c r="E27" i="1" s="1"/>
  <c r="F13" i="1"/>
  <c r="F20" i="1" s="1"/>
  <c r="F34" i="4"/>
  <c r="F20" i="4"/>
  <c r="C34" i="2" l="1"/>
  <c r="D21" i="2"/>
  <c r="D11" i="2"/>
  <c r="D17" i="2"/>
  <c r="E36" i="1"/>
  <c r="E38" i="1" s="1"/>
  <c r="E42" i="1" s="1"/>
  <c r="D36" i="1"/>
  <c r="D38" i="1" s="1"/>
  <c r="D42" i="1" s="1"/>
  <c r="F27" i="1"/>
  <c r="F36" i="1" s="1"/>
  <c r="F38" i="1" s="1"/>
  <c r="F42" i="1" s="1"/>
  <c r="H34" i="2" l="1"/>
  <c r="D34" i="2"/>
</calcChain>
</file>

<file path=xl/sharedStrings.xml><?xml version="1.0" encoding="utf-8"?>
<sst xmlns="http://schemas.openxmlformats.org/spreadsheetml/2006/main" count="164" uniqueCount="145">
  <si>
    <t>第一号第一様式　（第十七条第四項関係）</t>
  </si>
  <si>
    <t xml:space="preserve">法人単位資金収支計算書 </t>
  </si>
  <si>
    <t/>
  </si>
  <si>
    <t>社会福祉法人  光塵会</t>
  </si>
  <si>
    <t xml:space="preserve">(単位：円) </t>
  </si>
  <si>
    <t>勘 定 科 目</t>
  </si>
  <si>
    <t>予算(A)</t>
  </si>
  <si>
    <t>決算(B)</t>
  </si>
  <si>
    <t>差異(A)-(B)</t>
  </si>
  <si>
    <t>備考</t>
  </si>
  <si>
    <t>保育事業収入</t>
  </si>
  <si>
    <t>経常経費寄附金収入</t>
  </si>
  <si>
    <t>受取利息配当金収入</t>
  </si>
  <si>
    <t>その他の収入</t>
  </si>
  <si>
    <t>事業活動収入計(1)</t>
  </si>
  <si>
    <t>人件費支出</t>
  </si>
  <si>
    <t>事業費支出</t>
  </si>
  <si>
    <t>事務費支出</t>
  </si>
  <si>
    <t>事業活動支出計(2)</t>
  </si>
  <si>
    <t>施設整備等収入計(4)</t>
  </si>
  <si>
    <t>固定資産取得支出</t>
  </si>
  <si>
    <t>施設整備等支出計(5)</t>
  </si>
  <si>
    <t>施設整備等資金収支差額(6)=(4)-(5)</t>
  </si>
  <si>
    <t>その他の活動収入計(7)</t>
  </si>
  <si>
    <t>積立資産支出</t>
  </si>
  <si>
    <t>その他の活動支出計(8)</t>
  </si>
  <si>
    <t>その他の活動資金収支差額(9)=(7)-(8)</t>
  </si>
  <si>
    <t>予備費支出(10)</t>
  </si>
  <si>
    <t>当期資金収支差額合計(11)=(3)+(6)+(9)-(10)</t>
  </si>
  <si>
    <t>前期末支払資金残高(12)</t>
  </si>
  <si>
    <t>当期末支払資金残高(11)+(12)</t>
  </si>
  <si>
    <t>収入</t>
  </si>
  <si>
    <t>収入</t>
    <rPh sb="0" eb="1">
      <t>シュウニュウ</t>
    </rPh>
    <phoneticPr fontId="4"/>
  </si>
  <si>
    <t>支出</t>
    <rPh sb="0" eb="1">
      <t>シシュツ</t>
    </rPh>
    <phoneticPr fontId="4"/>
  </si>
  <si>
    <t>事業活動による収支</t>
    <rPh sb="0" eb="1">
      <t>ジギョウ</t>
    </rPh>
    <rPh sb="1" eb="3">
      <t>カツドウ</t>
    </rPh>
    <rPh sb="6" eb="8">
      <t>シュウシ</t>
    </rPh>
    <phoneticPr fontId="4"/>
  </si>
  <si>
    <t>その他の活動による収支</t>
    <rPh sb="1" eb="2">
      <t>タ</t>
    </rPh>
    <rPh sb="3" eb="5">
      <t>カツドウ</t>
    </rPh>
    <rPh sb="8" eb="10">
      <t>シュウシ</t>
    </rPh>
    <phoneticPr fontId="4"/>
  </si>
  <si>
    <t>施設整備等による収支</t>
    <rPh sb="0" eb="1">
      <t>シセツ</t>
    </rPh>
    <rPh sb="1" eb="3">
      <t>セイビ</t>
    </rPh>
    <rPh sb="3" eb="4">
      <t>トウ</t>
    </rPh>
    <rPh sb="7" eb="9">
      <t>シュウシ</t>
    </rPh>
    <phoneticPr fontId="4"/>
  </si>
  <si>
    <t>収入</t>
    <phoneticPr fontId="4"/>
  </si>
  <si>
    <t>第二号第一様式　（第二十三条第四項関係）</t>
  </si>
  <si>
    <t xml:space="preserve">法人単位事業活動計算書 </t>
  </si>
  <si>
    <t>当年度決算(A)</t>
  </si>
  <si>
    <t>前年度決算(B)</t>
  </si>
  <si>
    <t>増減(A)-(B)</t>
  </si>
  <si>
    <t>保育事業収益</t>
  </si>
  <si>
    <t>経常経費寄附金収益</t>
  </si>
  <si>
    <t>その他の収益</t>
  </si>
  <si>
    <t>サービス活動収益計(1)</t>
  </si>
  <si>
    <t>人件費</t>
  </si>
  <si>
    <t>事業費</t>
  </si>
  <si>
    <t>事務費</t>
  </si>
  <si>
    <t>減価償却費</t>
  </si>
  <si>
    <t>国庫補助金等特別積立金取崩額</t>
  </si>
  <si>
    <t>サービス活動費用計(2)</t>
  </si>
  <si>
    <t>サービス活動増減差額(3)=(1)-(2)</t>
  </si>
  <si>
    <t>受取利息配当金収益</t>
  </si>
  <si>
    <t>その他のサービス活動外収益</t>
  </si>
  <si>
    <t>サービス活動外収益計(4)</t>
  </si>
  <si>
    <t>サービス活動外費用計(5)</t>
  </si>
  <si>
    <t>サービス活動外増減差額(6)=(4)-(5)</t>
  </si>
  <si>
    <t>経常増減差額(7)=(3)+(6)</t>
  </si>
  <si>
    <t>施設整備等補助金収益</t>
  </si>
  <si>
    <t>特別収益計(8)</t>
  </si>
  <si>
    <t>特別費用計(9)</t>
  </si>
  <si>
    <t>特別増減差額(10)=(8)-(9)</t>
  </si>
  <si>
    <t>当期活動増減差額(11)=(7)+(10)</t>
  </si>
  <si>
    <t>繰差</t>
  </si>
  <si>
    <t>前期繰越活動増減差額(12)</t>
  </si>
  <si>
    <t>越額</t>
  </si>
  <si>
    <t>当期末繰越活動増減差額(13)=(11)+(12)</t>
  </si>
  <si>
    <t>活の</t>
  </si>
  <si>
    <t>基本金取崩額(14)</t>
  </si>
  <si>
    <t>動部</t>
  </si>
  <si>
    <t>その他の積立金取崩額(15)</t>
  </si>
  <si>
    <t>増　</t>
  </si>
  <si>
    <t>その他の積立金積立額(16)</t>
  </si>
  <si>
    <t>減　</t>
  </si>
  <si>
    <t>次期繰越活動増減差額</t>
  </si>
  <si>
    <t>　　</t>
  </si>
  <si>
    <t>(17)=(13)+(14)+(15)-(16)</t>
  </si>
  <si>
    <t>収益</t>
    <rPh sb="0" eb="1">
      <t>シュウエキ</t>
    </rPh>
    <phoneticPr fontId="4"/>
  </si>
  <si>
    <t>費用</t>
    <rPh sb="0" eb="1">
      <t>ヒヨウ</t>
    </rPh>
    <phoneticPr fontId="4"/>
  </si>
  <si>
    <t>収益</t>
    <phoneticPr fontId="4"/>
  </si>
  <si>
    <t>費用</t>
    <phoneticPr fontId="4"/>
  </si>
  <si>
    <t>特別増減の部</t>
    <rPh sb="0" eb="1">
      <t>トクベツ</t>
    </rPh>
    <rPh sb="1" eb="3">
      <t>ゾウゲン</t>
    </rPh>
    <rPh sb="4" eb="5">
      <t>ブ</t>
    </rPh>
    <phoneticPr fontId="4"/>
  </si>
  <si>
    <t>第三号第一様式　（第二十七条第四項関係）</t>
  </si>
  <si>
    <t>法人単位貸借対照表</t>
  </si>
  <si>
    <t>資産の部</t>
  </si>
  <si>
    <t>負債の部</t>
  </si>
  <si>
    <t>当年度末</t>
  </si>
  <si>
    <t>前年度末</t>
  </si>
  <si>
    <t>増 減</t>
  </si>
  <si>
    <t>流動資産</t>
  </si>
  <si>
    <t>流動負債</t>
  </si>
  <si>
    <t>現金預金</t>
  </si>
  <si>
    <t>現金</t>
  </si>
  <si>
    <t>職員預り金</t>
  </si>
  <si>
    <t>預金</t>
  </si>
  <si>
    <t>事業未収金</t>
  </si>
  <si>
    <t>未収補助金</t>
  </si>
  <si>
    <t>負 債 の 部 合 計</t>
  </si>
  <si>
    <t>固定資産</t>
  </si>
  <si>
    <t>基本財産</t>
  </si>
  <si>
    <t>純 資 産 の 部</t>
  </si>
  <si>
    <t>建物</t>
  </si>
  <si>
    <t>基本金</t>
  </si>
  <si>
    <t>減価償却累計額</t>
  </si>
  <si>
    <t>国庫補助金等特別積立金</t>
  </si>
  <si>
    <t>その他の固定資産</t>
  </si>
  <si>
    <t>その他の積立金</t>
  </si>
  <si>
    <t>人件費積立金</t>
  </si>
  <si>
    <t>構築物</t>
  </si>
  <si>
    <t>修繕積立金</t>
  </si>
  <si>
    <t>機械及び装置</t>
  </si>
  <si>
    <t>備品等購入積立金</t>
  </si>
  <si>
    <t>器具及び備品</t>
  </si>
  <si>
    <t>保育所施設設備整備積立金</t>
  </si>
  <si>
    <t>施設整備等積立金</t>
  </si>
  <si>
    <t>ソフトウェア</t>
  </si>
  <si>
    <t>積立資産</t>
  </si>
  <si>
    <t>人件費積立資産</t>
  </si>
  <si>
    <t xml:space="preserve"> (うち当期活動増減差額)</t>
  </si>
  <si>
    <t>修繕積立資産</t>
  </si>
  <si>
    <t>備品等購入積立資産</t>
  </si>
  <si>
    <t>保育所施設設備整備積立資産</t>
  </si>
  <si>
    <t>純 資 産 の 部 合 計</t>
  </si>
  <si>
    <t>資 産 の 部 合 計</t>
  </si>
  <si>
    <t>負債及び純資産の部合計</t>
  </si>
  <si>
    <t>設備資金借入金収入</t>
    <rPh sb="0" eb="1">
      <t>セツビ</t>
    </rPh>
    <rPh sb="1" eb="3">
      <t>シキン</t>
    </rPh>
    <rPh sb="3" eb="5">
      <t>カリイレ</t>
    </rPh>
    <rPh sb="5" eb="6">
      <t>キン</t>
    </rPh>
    <rPh sb="6" eb="8">
      <t>シュウニュウ</t>
    </rPh>
    <phoneticPr fontId="4"/>
  </si>
  <si>
    <t>事業活動収支差額(3)=(1)-(2)</t>
    <rPh sb="0" eb="1">
      <t>ジギョウ</t>
    </rPh>
    <rPh sb="1" eb="3">
      <t>カツドウ</t>
    </rPh>
    <rPh sb="3" eb="5">
      <t>シュウシ</t>
    </rPh>
    <rPh sb="5" eb="7">
      <t>サガク</t>
    </rPh>
    <phoneticPr fontId="4"/>
  </si>
  <si>
    <t>支払利息支出</t>
    <rPh sb="0" eb="1">
      <t>シハライ</t>
    </rPh>
    <rPh sb="1" eb="3">
      <t>リソク</t>
    </rPh>
    <rPh sb="3" eb="5">
      <t>シシュツ</t>
    </rPh>
    <phoneticPr fontId="4"/>
  </si>
  <si>
    <t>(自) 平成30年 4月 1日 (至) 平成31年 3月31日</t>
    <phoneticPr fontId="4"/>
  </si>
  <si>
    <t>設備資金借入金収入</t>
    <rPh sb="0" eb="1">
      <t>セツビ</t>
    </rPh>
    <rPh sb="1" eb="3">
      <t>シキン</t>
    </rPh>
    <rPh sb="3" eb="6">
      <t>カリイレキン</t>
    </rPh>
    <rPh sb="6" eb="8">
      <t>シュウニュウ</t>
    </rPh>
    <phoneticPr fontId="4"/>
  </si>
  <si>
    <t>固定資産除却・廃棄支出</t>
    <rPh sb="0" eb="3">
      <t>コテイシサン</t>
    </rPh>
    <rPh sb="3" eb="5">
      <t>ジョキャク</t>
    </rPh>
    <rPh sb="6" eb="8">
      <t>ハイキ</t>
    </rPh>
    <rPh sb="8" eb="10">
      <t>シシュツ</t>
    </rPh>
    <phoneticPr fontId="4"/>
  </si>
  <si>
    <t>積立資産取崩収入</t>
    <rPh sb="0" eb="1">
      <t>ツミタテ</t>
    </rPh>
    <rPh sb="1" eb="3">
      <t>シサン</t>
    </rPh>
    <rPh sb="3" eb="5">
      <t>トリクズシ</t>
    </rPh>
    <rPh sb="5" eb="7">
      <t>シュウニュウ</t>
    </rPh>
    <phoneticPr fontId="4"/>
  </si>
  <si>
    <t>(自) 平成30年 4月 1日 (至) 平成31年 3月31日</t>
    <phoneticPr fontId="4"/>
  </si>
  <si>
    <t>支払利息</t>
    <rPh sb="0" eb="1">
      <t>シハライ</t>
    </rPh>
    <rPh sb="1" eb="3">
      <t>リソク</t>
    </rPh>
    <phoneticPr fontId="4"/>
  </si>
  <si>
    <t>固定資産売却損・処分損</t>
    <rPh sb="0" eb="3">
      <t>コテイシサン</t>
    </rPh>
    <rPh sb="3" eb="5">
      <t>バイキャク</t>
    </rPh>
    <rPh sb="5" eb="6">
      <t>ソン</t>
    </rPh>
    <rPh sb="7" eb="9">
      <t>ショブン</t>
    </rPh>
    <rPh sb="9" eb="10">
      <t>ゾン</t>
    </rPh>
    <phoneticPr fontId="4"/>
  </si>
  <si>
    <t>固定資産除却・廃棄費用</t>
    <rPh sb="0" eb="3">
      <t>コテイシサン</t>
    </rPh>
    <rPh sb="3" eb="5">
      <t>ジョキャク</t>
    </rPh>
    <rPh sb="6" eb="8">
      <t>ハイキ</t>
    </rPh>
    <rPh sb="8" eb="10">
      <t>ヒヨウ</t>
    </rPh>
    <phoneticPr fontId="4"/>
  </si>
  <si>
    <t>国庫補助金等特別積立金積立額</t>
    <rPh sb="0" eb="1">
      <t>コッコ</t>
    </rPh>
    <rPh sb="1" eb="4">
      <t>ホジョキン</t>
    </rPh>
    <rPh sb="4" eb="5">
      <t>トウ</t>
    </rPh>
    <rPh sb="5" eb="7">
      <t>トクベツ</t>
    </rPh>
    <rPh sb="7" eb="10">
      <t>ツミタテキン</t>
    </rPh>
    <rPh sb="10" eb="13">
      <t>ツミタテガク</t>
    </rPh>
    <phoneticPr fontId="4"/>
  </si>
  <si>
    <t>その他の特別損失</t>
    <rPh sb="1" eb="2">
      <t>タ</t>
    </rPh>
    <rPh sb="3" eb="5">
      <t>トクベツ</t>
    </rPh>
    <rPh sb="5" eb="7">
      <t>ソンシツ</t>
    </rPh>
    <phoneticPr fontId="4"/>
  </si>
  <si>
    <t>平成31年 3月31日現在</t>
    <phoneticPr fontId="4"/>
  </si>
  <si>
    <t>建設仮勘定</t>
    <rPh sb="0" eb="1">
      <t>ケンセツ</t>
    </rPh>
    <rPh sb="1" eb="4">
      <t>カリカンジョウ</t>
    </rPh>
    <phoneticPr fontId="4"/>
  </si>
  <si>
    <t>その他の未払い金</t>
    <rPh sb="1" eb="2">
      <t>タ</t>
    </rPh>
    <rPh sb="3" eb="5">
      <t>ミハラ</t>
    </rPh>
    <rPh sb="6" eb="7">
      <t>キン</t>
    </rPh>
    <phoneticPr fontId="4"/>
  </si>
  <si>
    <t>固定負債</t>
    <rPh sb="0" eb="1">
      <t>コテイ</t>
    </rPh>
    <rPh sb="1" eb="3">
      <t>フサイ</t>
    </rPh>
    <phoneticPr fontId="4"/>
  </si>
  <si>
    <t>設備資金借入金</t>
    <rPh sb="0" eb="1">
      <t>セツビ</t>
    </rPh>
    <rPh sb="1" eb="3">
      <t>シキン</t>
    </rPh>
    <rPh sb="3" eb="6">
      <t>カリイレキン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</si>
</sst>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;&quot;△ &quot;#,##0"/>
  </numFmts>
  <fonts count="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5"/>
      <color theme="1"/>
      <name val="ＭＳ ゴシック"/>
      <family val="3"/>
      <charset val="128"/>
    </font>
    <font>
      <u/>
      <sz val="11"/>
      <color theme="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 applyAlignment="1">
      <alignment horizontal="left" vertical="center" shrinkToFit="1"/>
    </xf>
    <xf numFmtId="0" fontId="1" fillId="2" borderId="2" xfId="0" quotePrefix="1" applyFont="1" applyFill="1" applyBorder="1" applyAlignment="1">
      <alignment horizontal="center" vertical="center" shrinkToFit="1"/>
    </xf>
    <xf numFmtId="0" fontId="1" fillId="0" borderId="6" xfId="0" quotePrefix="1" applyFont="1" applyBorder="1" applyAlignment="1">
      <alignment horizontal="left" vertical="center" shrinkToFit="1"/>
    </xf>
    <xf numFmtId="176" fontId="1" fillId="0" borderId="6" xfId="0" applyNumberFormat="1" applyFont="1" applyBorder="1" applyAlignment="1">
      <alignment horizontal="right" vertical="center"/>
    </xf>
    <xf numFmtId="0" fontId="1" fillId="0" borderId="6" xfId="0" applyFont="1" applyBorder="1" applyAlignment="1">
      <alignment horizontal="left" vertical="center" wrapText="1"/>
    </xf>
    <xf numFmtId="0" fontId="1" fillId="0" borderId="7" xfId="0" quotePrefix="1" applyFont="1" applyBorder="1" applyAlignment="1">
      <alignment horizontal="left" vertical="center" shrinkToFit="1"/>
    </xf>
    <xf numFmtId="176" fontId="1" fillId="0" borderId="7" xfId="0" applyNumberFormat="1" applyFont="1" applyBorder="1" applyAlignment="1">
      <alignment horizontal="right" vertical="center"/>
    </xf>
    <xf numFmtId="0" fontId="1" fillId="0" borderId="7" xfId="0" applyFont="1" applyBorder="1" applyAlignment="1">
      <alignment horizontal="left" vertical="center" wrapText="1"/>
    </xf>
    <xf numFmtId="176" fontId="1" fillId="2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left" vertical="center" wrapText="1"/>
    </xf>
    <xf numFmtId="0" fontId="1" fillId="3" borderId="7" xfId="0" quotePrefix="1" applyFont="1" applyFill="1" applyBorder="1" applyAlignment="1">
      <alignment horizontal="left" vertical="center" shrinkToFit="1"/>
    </xf>
    <xf numFmtId="176" fontId="1" fillId="3" borderId="7" xfId="0" applyNumberFormat="1" applyFont="1" applyFill="1" applyBorder="1" applyAlignment="1">
      <alignment horizontal="right" vertical="center"/>
    </xf>
    <xf numFmtId="0" fontId="1" fillId="3" borderId="7" xfId="0" applyFont="1" applyFill="1" applyBorder="1" applyAlignment="1">
      <alignment horizontal="left" vertical="center" wrapText="1"/>
    </xf>
    <xf numFmtId="176" fontId="1" fillId="3" borderId="6" xfId="0" applyNumberFormat="1" applyFont="1" applyFill="1" applyBorder="1" applyAlignment="1">
      <alignment horizontal="right" vertical="center"/>
    </xf>
    <xf numFmtId="0" fontId="1" fillId="0" borderId="6" xfId="0" quotePrefix="1" applyFont="1" applyBorder="1" applyAlignment="1">
      <alignment horizontal="center" vertical="center" shrinkToFit="1"/>
    </xf>
    <xf numFmtId="0" fontId="1" fillId="0" borderId="7" xfId="0" quotePrefix="1" applyFont="1" applyBorder="1" applyAlignment="1">
      <alignment horizontal="center" vertical="center" shrinkToFit="1"/>
    </xf>
    <xf numFmtId="176" fontId="1" fillId="2" borderId="6" xfId="0" applyNumberFormat="1" applyFont="1" applyFill="1" applyBorder="1" applyAlignment="1">
      <alignment horizontal="right" vertical="center"/>
    </xf>
    <xf numFmtId="0" fontId="1" fillId="0" borderId="1" xfId="0" quotePrefix="1" applyFont="1" applyBorder="1" applyAlignment="1">
      <alignment horizontal="center" vertical="center" shrinkToFit="1"/>
    </xf>
    <xf numFmtId="176" fontId="1" fillId="3" borderId="2" xfId="0" applyNumberFormat="1" applyFont="1" applyFill="1" applyBorder="1" applyAlignment="1">
      <alignment horizontal="right" vertical="center"/>
    </xf>
    <xf numFmtId="176" fontId="1" fillId="0" borderId="2" xfId="0" applyNumberFormat="1" applyFont="1" applyBorder="1" applyAlignment="1">
      <alignment horizontal="right" vertical="center"/>
    </xf>
    <xf numFmtId="176" fontId="1" fillId="3" borderId="0" xfId="0" applyNumberFormat="1" applyFont="1" applyFill="1" applyBorder="1" applyAlignment="1">
      <alignment horizontal="right" vertical="center"/>
    </xf>
    <xf numFmtId="176" fontId="1" fillId="3" borderId="3" xfId="0" applyNumberFormat="1" applyFont="1" applyFill="1" applyBorder="1" applyAlignment="1">
      <alignment horizontal="right" vertical="center"/>
    </xf>
    <xf numFmtId="176" fontId="1" fillId="3" borderId="1" xfId="0" applyNumberFormat="1" applyFont="1" applyFill="1" applyBorder="1" applyAlignment="1">
      <alignment horizontal="right" vertical="center"/>
    </xf>
    <xf numFmtId="0" fontId="1" fillId="0" borderId="10" xfId="0" applyFont="1" applyBorder="1" applyAlignment="1">
      <alignment horizontal="left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176" fontId="1" fillId="2" borderId="1" xfId="0" applyNumberFormat="1" applyFont="1" applyFill="1" applyBorder="1" applyAlignment="1">
      <alignment horizontal="right" vertical="center"/>
    </xf>
    <xf numFmtId="176" fontId="1" fillId="0" borderId="1" xfId="0" applyNumberFormat="1" applyFont="1" applyBorder="1" applyAlignment="1">
      <alignment horizontal="right" vertical="center"/>
    </xf>
    <xf numFmtId="176" fontId="1" fillId="3" borderId="7" xfId="0" applyNumberFormat="1" applyFont="1" applyFill="1" applyBorder="1" applyAlignment="1" applyProtection="1">
      <alignment horizontal="right" vertical="center"/>
      <protection locked="0"/>
    </xf>
    <xf numFmtId="176" fontId="1" fillId="0" borderId="6" xfId="0" applyNumberFormat="1" applyFont="1" applyBorder="1" applyAlignment="1" applyProtection="1">
      <alignment horizontal="right" vertical="center"/>
      <protection locked="0"/>
    </xf>
    <xf numFmtId="176" fontId="1" fillId="0" borderId="7" xfId="0" applyNumberFormat="1" applyFont="1" applyBorder="1" applyAlignment="1" applyProtection="1">
      <alignment horizontal="right" vertical="center"/>
      <protection locked="0"/>
    </xf>
    <xf numFmtId="176" fontId="1" fillId="0" borderId="1" xfId="0" applyNumberFormat="1" applyFont="1" applyBorder="1" applyAlignment="1" applyProtection="1">
      <alignment horizontal="right" vertical="center"/>
      <protection locked="0"/>
    </xf>
    <xf numFmtId="176" fontId="1" fillId="2" borderId="2" xfId="0" applyNumberFormat="1" applyFont="1" applyFill="1" applyBorder="1" applyAlignment="1" applyProtection="1">
      <alignment horizontal="right" vertical="center"/>
      <protection locked="0"/>
    </xf>
    <xf numFmtId="176" fontId="1" fillId="3" borderId="6" xfId="0" applyNumberFormat="1" applyFont="1" applyFill="1" applyBorder="1" applyAlignment="1" applyProtection="1">
      <alignment horizontal="right" vertical="center"/>
      <protection locked="0"/>
    </xf>
    <xf numFmtId="176" fontId="1" fillId="3" borderId="9" xfId="0" applyNumberFormat="1" applyFont="1" applyFill="1" applyBorder="1" applyAlignment="1" applyProtection="1">
      <alignment horizontal="right" vertical="center"/>
      <protection locked="0"/>
    </xf>
    <xf numFmtId="176" fontId="1" fillId="3" borderId="13" xfId="0" applyNumberFormat="1" applyFont="1" applyFill="1" applyBorder="1" applyAlignment="1" applyProtection="1">
      <alignment horizontal="right" vertical="center"/>
      <protection locked="0"/>
    </xf>
    <xf numFmtId="0" fontId="1" fillId="3" borderId="7" xfId="0" quotePrefix="1" applyFont="1" applyFill="1" applyBorder="1" applyAlignment="1" applyProtection="1">
      <alignment horizontal="left" vertical="center" shrinkToFit="1"/>
      <protection locked="0"/>
    </xf>
    <xf numFmtId="0" fontId="1" fillId="3" borderId="6" xfId="0" quotePrefix="1" applyFont="1" applyFill="1" applyBorder="1" applyAlignment="1" applyProtection="1">
      <alignment horizontal="left" vertical="center" shrinkToFit="1"/>
      <protection locked="0"/>
    </xf>
    <xf numFmtId="0" fontId="1" fillId="2" borderId="5" xfId="0" quotePrefix="1" applyFont="1" applyFill="1" applyBorder="1" applyAlignment="1">
      <alignment horizontal="center" vertical="center" shrinkToFit="1"/>
    </xf>
    <xf numFmtId="0" fontId="1" fillId="3" borderId="2" xfId="0" quotePrefix="1" applyFont="1" applyFill="1" applyBorder="1" applyAlignment="1" applyProtection="1">
      <alignment horizontal="left" vertical="center" shrinkToFit="1"/>
      <protection locked="0"/>
    </xf>
    <xf numFmtId="0" fontId="1" fillId="3" borderId="6" xfId="0" quotePrefix="1" applyFont="1" applyFill="1" applyBorder="1" applyAlignment="1" applyProtection="1">
      <alignment horizontal="left" vertical="center" indent="1" shrinkToFit="1"/>
      <protection locked="0"/>
    </xf>
    <xf numFmtId="0" fontId="1" fillId="3" borderId="7" xfId="0" quotePrefix="1" applyFont="1" applyFill="1" applyBorder="1" applyAlignment="1" applyProtection="1">
      <alignment horizontal="left" vertical="center" indent="2" shrinkToFit="1"/>
      <protection locked="0"/>
    </xf>
    <xf numFmtId="0" fontId="1" fillId="3" borderId="7" xfId="0" quotePrefix="1" applyFont="1" applyFill="1" applyBorder="1" applyAlignment="1" applyProtection="1">
      <alignment horizontal="left" vertical="center" indent="1" shrinkToFit="1"/>
      <protection locked="0"/>
    </xf>
    <xf numFmtId="0" fontId="1" fillId="3" borderId="2" xfId="0" quotePrefix="1" applyFont="1" applyFill="1" applyBorder="1" applyAlignment="1" applyProtection="1">
      <alignment horizontal="left" vertical="center" indent="1" shrinkToFit="1"/>
      <protection locked="0"/>
    </xf>
    <xf numFmtId="0" fontId="1" fillId="3" borderId="7" xfId="0" quotePrefix="1" applyFont="1" applyFill="1" applyBorder="1" applyAlignment="1" applyProtection="1">
      <alignment horizontal="left" vertical="center" indent="3" shrinkToFit="1"/>
      <protection locked="0"/>
    </xf>
    <xf numFmtId="0" fontId="1" fillId="0" borderId="2" xfId="0" quotePrefix="1" applyFont="1" applyBorder="1" applyAlignment="1" applyProtection="1">
      <alignment horizontal="left" vertical="center" shrinkToFit="1"/>
      <protection locked="0"/>
    </xf>
    <xf numFmtId="0" fontId="1" fillId="3" borderId="14" xfId="0" quotePrefix="1" applyFont="1" applyFill="1" applyBorder="1" applyAlignment="1" applyProtection="1">
      <alignment horizontal="left" vertical="center" indent="1" shrinkToFit="1"/>
      <protection locked="0"/>
    </xf>
    <xf numFmtId="176" fontId="1" fillId="3" borderId="0" xfId="0" applyNumberFormat="1" applyFont="1" applyFill="1" applyBorder="1" applyAlignment="1" applyProtection="1">
      <alignment horizontal="right" vertical="center"/>
      <protection locked="0"/>
    </xf>
    <xf numFmtId="176" fontId="1" fillId="3" borderId="1" xfId="0" applyNumberFormat="1" applyFont="1" applyFill="1" applyBorder="1" applyAlignment="1" applyProtection="1">
      <alignment horizontal="right" vertical="center"/>
      <protection locked="0"/>
    </xf>
    <xf numFmtId="176" fontId="1" fillId="3" borderId="2" xfId="0" applyNumberFormat="1" applyFont="1" applyFill="1" applyBorder="1" applyAlignment="1" applyProtection="1">
      <alignment horizontal="right" vertical="center"/>
      <protection locked="0"/>
    </xf>
    <xf numFmtId="0" fontId="1" fillId="3" borderId="0" xfId="0" quotePrefix="1" applyFont="1" applyFill="1" applyBorder="1" applyAlignment="1" applyProtection="1">
      <alignment horizontal="left" vertical="center" shrinkToFit="1"/>
      <protection locked="0"/>
    </xf>
    <xf numFmtId="0" fontId="1" fillId="3" borderId="0" xfId="0" quotePrefix="1" applyFont="1" applyFill="1" applyBorder="1" applyAlignment="1" applyProtection="1">
      <alignment horizontal="left" vertical="center" indent="1" shrinkToFit="1"/>
      <protection locked="0"/>
    </xf>
    <xf numFmtId="0" fontId="1" fillId="3" borderId="0" xfId="0" applyFont="1" applyFill="1" applyBorder="1" applyAlignment="1" applyProtection="1">
      <alignment horizontal="left" vertical="center" shrinkToFit="1"/>
      <protection locked="0"/>
    </xf>
    <xf numFmtId="0" fontId="1" fillId="3" borderId="15" xfId="0" quotePrefix="1" applyFont="1" applyFill="1" applyBorder="1" applyAlignment="1" applyProtection="1">
      <alignment horizontal="left" vertical="center" indent="1" shrinkToFit="1"/>
      <protection locked="0"/>
    </xf>
    <xf numFmtId="0" fontId="0" fillId="0" borderId="7" xfId="0" applyBorder="1">
      <alignment vertical="center"/>
    </xf>
    <xf numFmtId="0" fontId="5" fillId="0" borderId="6" xfId="0" quotePrefix="1" applyFont="1" applyBorder="1" applyAlignment="1">
      <alignment horizontal="center" vertical="center" textRotation="255" wrapText="1" shrinkToFit="1"/>
    </xf>
    <xf numFmtId="0" fontId="5" fillId="0" borderId="7" xfId="0" quotePrefix="1" applyFont="1" applyBorder="1" applyAlignment="1">
      <alignment horizontal="center" vertical="center" textRotation="255" wrapText="1" shrinkToFit="1"/>
    </xf>
    <xf numFmtId="0" fontId="5" fillId="0" borderId="1" xfId="0" quotePrefix="1" applyFont="1" applyBorder="1" applyAlignment="1">
      <alignment horizontal="center" vertical="center" textRotation="255" wrapText="1" shrinkToFit="1"/>
    </xf>
    <xf numFmtId="0" fontId="1" fillId="0" borderId="6" xfId="0" quotePrefix="1" applyFont="1" applyBorder="1" applyAlignment="1">
      <alignment horizontal="center" vertical="center" textRotation="255" shrinkToFit="1"/>
    </xf>
    <xf numFmtId="0" fontId="1" fillId="0" borderId="1" xfId="0" quotePrefix="1" applyFont="1" applyBorder="1" applyAlignment="1">
      <alignment horizontal="center" vertical="center" textRotation="255" shrinkToFit="1"/>
    </xf>
    <xf numFmtId="0" fontId="1" fillId="0" borderId="8" xfId="0" applyFont="1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1" fillId="2" borderId="3" xfId="0" quotePrefix="1" applyFont="1" applyFill="1" applyBorder="1" applyAlignment="1">
      <alignment horizontal="center" vertical="center" shrinkToFit="1"/>
    </xf>
    <xf numFmtId="0" fontId="0" fillId="2" borderId="4" xfId="0" applyFill="1" applyBorder="1" applyAlignment="1">
      <alignment horizontal="center" vertical="center" shrinkToFit="1"/>
    </xf>
    <xf numFmtId="0" fontId="0" fillId="2" borderId="5" xfId="0" applyFill="1" applyBorder="1" applyAlignment="1">
      <alignment horizontal="center" vertical="center" shrinkToFit="1"/>
    </xf>
    <xf numFmtId="0" fontId="1" fillId="0" borderId="7" xfId="0" quotePrefix="1" applyFont="1" applyBorder="1" applyAlignment="1">
      <alignment horizontal="center" vertical="center" textRotation="255" shrinkToFit="1"/>
    </xf>
    <xf numFmtId="0" fontId="1" fillId="0" borderId="6" xfId="0" quotePrefix="1" applyFont="1" applyBorder="1" applyAlignment="1">
      <alignment horizontal="center" vertical="center" textRotation="255" wrapText="1" shrinkToFit="1"/>
    </xf>
    <xf numFmtId="0" fontId="1" fillId="0" borderId="7" xfId="0" quotePrefix="1" applyFont="1" applyBorder="1" applyAlignment="1">
      <alignment horizontal="center" vertical="center" textRotation="255" wrapText="1" shrinkToFit="1"/>
    </xf>
    <xf numFmtId="0" fontId="1" fillId="0" borderId="1" xfId="0" quotePrefix="1" applyFont="1" applyBorder="1" applyAlignment="1">
      <alignment horizontal="center" vertical="center" textRotation="255" wrapText="1" shrinkToFit="1"/>
    </xf>
    <xf numFmtId="0" fontId="3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1" fillId="0" borderId="0" xfId="0" quotePrefix="1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2" fillId="0" borderId="0" xfId="0" quotePrefix="1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" fillId="0" borderId="0" xfId="0" quotePrefix="1" applyFont="1" applyAlignment="1">
      <alignment horizontal="center" vertical="center" shrinkToFit="1"/>
    </xf>
    <xf numFmtId="0" fontId="1" fillId="0" borderId="0" xfId="0" quotePrefix="1" applyFont="1" applyAlignment="1">
      <alignment horizontal="left" vertical="center" shrinkToFit="1"/>
    </xf>
    <xf numFmtId="176" fontId="1" fillId="2" borderId="6" xfId="0" applyNumberFormat="1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0" fontId="1" fillId="2" borderId="11" xfId="0" quotePrefix="1" applyFont="1" applyFill="1" applyBorder="1" applyAlignment="1">
      <alignment horizontal="center" vertical="center" shrinkToFit="1"/>
    </xf>
    <xf numFmtId="0" fontId="0" fillId="2" borderId="12" xfId="0" applyFill="1" applyBorder="1" applyAlignment="1">
      <alignment horizontal="center" vertical="center" shrinkToFit="1"/>
    </xf>
    <xf numFmtId="0" fontId="1" fillId="2" borderId="9" xfId="0" quotePrefix="1" applyFont="1" applyFill="1" applyBorder="1" applyAlignment="1">
      <alignment horizontal="center" vertical="center" shrinkToFit="1"/>
    </xf>
    <xf numFmtId="0" fontId="0" fillId="2" borderId="10" xfId="0" applyFill="1" applyBorder="1" applyAlignment="1">
      <alignment horizontal="center" vertical="center" shrinkToFit="1"/>
    </xf>
    <xf numFmtId="0" fontId="3" fillId="0" borderId="0" xfId="0" applyFont="1" applyAlignment="1">
      <alignment horizontal="right" vertical="center" shrinkToFit="1"/>
    </xf>
    <xf numFmtId="0" fontId="1" fillId="2" borderId="3" xfId="0" quotePrefix="1" applyFont="1" applyFill="1" applyBorder="1" applyAlignment="1">
      <alignment horizontal="distributed" vertical="center" justifyLastLine="1" shrinkToFit="1"/>
    </xf>
    <xf numFmtId="0" fontId="0" fillId="2" borderId="4" xfId="0" applyFill="1" applyBorder="1" applyAlignment="1">
      <alignment horizontal="distributed" vertical="center" justifyLastLine="1" shrinkToFit="1"/>
    </xf>
    <xf numFmtId="0" fontId="0" fillId="2" borderId="5" xfId="0" applyFill="1" applyBorder="1" applyAlignment="1">
      <alignment horizontal="distributed" vertical="center" justifyLastLine="1" shrinkToFit="1"/>
    </xf>
    <xf numFmtId="0" fontId="1" fillId="3" borderId="4" xfId="0" quotePrefix="1" applyFont="1" applyFill="1" applyBorder="1" applyAlignment="1">
      <alignment horizontal="center" vertical="center" shrinkToFit="1"/>
    </xf>
    <xf numFmtId="0" fontId="1" fillId="3" borderId="5" xfId="0" quotePrefix="1" applyFont="1" applyFill="1" applyBorder="1" applyAlignment="1">
      <alignment horizontal="center" vertical="center" shrinkToFit="1"/>
    </xf>
    <xf numFmtId="0" fontId="1" fillId="2" borderId="4" xfId="0" quotePrefix="1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8"/>
  <sheetViews>
    <sheetView showGridLines="0" zoomScaleNormal="100" workbookViewId="0">
      <selection activeCell="G43" sqref="G43"/>
    </sheetView>
  </sheetViews>
  <sheetFormatPr defaultRowHeight="13.5" x14ac:dyDescent="0.15"/>
  <cols>
    <col min="1" max="1" width="4.75" customWidth="1"/>
    <col min="2" max="2" width="3.625" customWidth="1"/>
    <col min="3" max="3" width="34" customWidth="1"/>
    <col min="4" max="6" width="17.625" customWidth="1"/>
    <col min="7" max="7" width="48.125" customWidth="1"/>
    <col min="8" max="8" width="5.5" bestFit="1" customWidth="1"/>
    <col min="10" max="10" width="31.625" bestFit="1" customWidth="1"/>
    <col min="11" max="12" width="15" bestFit="1" customWidth="1"/>
    <col min="13" max="13" width="13.875" bestFit="1" customWidth="1"/>
    <col min="14" max="14" width="36.875" bestFit="1" customWidth="1"/>
    <col min="15" max="16" width="15" bestFit="1" customWidth="1"/>
    <col min="17" max="17" width="13.875" bestFit="1" customWidth="1"/>
    <col min="18" max="18" width="29.625" bestFit="1" customWidth="1"/>
    <col min="19" max="20" width="11.625" bestFit="1" customWidth="1"/>
    <col min="21" max="21" width="13.875" bestFit="1" customWidth="1"/>
  </cols>
  <sheetData>
    <row r="1" spans="1:7" ht="14.85" customHeight="1" x14ac:dyDescent="0.15">
      <c r="A1" s="72" t="s">
        <v>0</v>
      </c>
      <c r="B1" s="73"/>
      <c r="C1" s="73"/>
      <c r="D1" s="73"/>
      <c r="E1" s="73"/>
      <c r="F1" s="73"/>
      <c r="G1" s="73"/>
    </row>
    <row r="2" spans="1:7" ht="20.45" customHeight="1" x14ac:dyDescent="0.15">
      <c r="A2" s="74" t="s">
        <v>1</v>
      </c>
      <c r="B2" s="75"/>
      <c r="C2" s="75"/>
      <c r="D2" s="75"/>
      <c r="E2" s="75"/>
      <c r="F2" s="75"/>
      <c r="G2" s="75"/>
    </row>
    <row r="3" spans="1:7" ht="0.75" customHeight="1" x14ac:dyDescent="0.15"/>
    <row r="4" spans="1:7" ht="14.85" customHeight="1" x14ac:dyDescent="0.15">
      <c r="A4" s="76" t="s">
        <v>130</v>
      </c>
      <c r="B4" s="75"/>
      <c r="C4" s="75"/>
      <c r="D4" s="75"/>
      <c r="E4" s="75"/>
      <c r="F4" s="75"/>
      <c r="G4" s="75"/>
    </row>
    <row r="5" spans="1:7" ht="14.85" customHeight="1" x14ac:dyDescent="0.15">
      <c r="A5" s="77" t="s">
        <v>2</v>
      </c>
      <c r="B5" s="71"/>
      <c r="C5" s="71"/>
      <c r="D5" s="71"/>
      <c r="E5" s="71"/>
      <c r="F5" s="71"/>
      <c r="G5" s="71"/>
    </row>
    <row r="6" spans="1:7" ht="14.85" customHeight="1" x14ac:dyDescent="0.15">
      <c r="A6" s="77" t="s">
        <v>3</v>
      </c>
      <c r="B6" s="71"/>
      <c r="C6" s="71"/>
      <c r="D6" s="71"/>
    </row>
    <row r="7" spans="1:7" ht="14.85" customHeight="1" x14ac:dyDescent="0.15">
      <c r="A7" s="70"/>
      <c r="B7" s="71"/>
      <c r="C7" s="71"/>
      <c r="F7" s="72" t="s">
        <v>4</v>
      </c>
      <c r="G7" s="73"/>
    </row>
    <row r="8" spans="1:7" ht="0.95" customHeight="1" x14ac:dyDescent="0.15">
      <c r="A8" s="1"/>
    </row>
    <row r="9" spans="1:7" ht="18.600000000000001" customHeight="1" x14ac:dyDescent="0.15">
      <c r="A9" s="63" t="s">
        <v>5</v>
      </c>
      <c r="B9" s="64"/>
      <c r="C9" s="65"/>
      <c r="D9" s="2" t="s">
        <v>6</v>
      </c>
      <c r="E9" s="2" t="s">
        <v>7</v>
      </c>
      <c r="F9" s="2" t="s">
        <v>8</v>
      </c>
      <c r="G9" s="2" t="s">
        <v>9</v>
      </c>
    </row>
    <row r="10" spans="1:7" ht="16.7" customHeight="1" x14ac:dyDescent="0.15">
      <c r="A10" s="66" t="s">
        <v>34</v>
      </c>
      <c r="B10" s="66" t="s">
        <v>37</v>
      </c>
      <c r="C10" s="11" t="s">
        <v>10</v>
      </c>
      <c r="D10" s="29">
        <v>84291820</v>
      </c>
      <c r="E10" s="29">
        <v>84291510</v>
      </c>
      <c r="F10" s="12">
        <f>D10-E10</f>
        <v>310</v>
      </c>
      <c r="G10" s="13"/>
    </row>
    <row r="11" spans="1:7" ht="16.7" customHeight="1" x14ac:dyDescent="0.15">
      <c r="A11" s="66"/>
      <c r="B11" s="66"/>
      <c r="C11" s="11" t="s">
        <v>11</v>
      </c>
      <c r="D11" s="29">
        <v>1250000</v>
      </c>
      <c r="E11" s="29">
        <v>1250000</v>
      </c>
      <c r="F11" s="12">
        <f t="shared" ref="F11:F13" si="0">D11-E11</f>
        <v>0</v>
      </c>
      <c r="G11" s="13"/>
    </row>
    <row r="12" spans="1:7" ht="16.7" customHeight="1" x14ac:dyDescent="0.15">
      <c r="A12" s="66"/>
      <c r="B12" s="66"/>
      <c r="C12" s="11" t="s">
        <v>12</v>
      </c>
      <c r="D12" s="29">
        <v>50000</v>
      </c>
      <c r="E12" s="29">
        <v>48782</v>
      </c>
      <c r="F12" s="12">
        <f t="shared" si="0"/>
        <v>1218</v>
      </c>
      <c r="G12" s="13"/>
    </row>
    <row r="13" spans="1:7" ht="16.7" customHeight="1" x14ac:dyDescent="0.15">
      <c r="A13" s="66"/>
      <c r="B13" s="66"/>
      <c r="C13" s="11" t="s">
        <v>13</v>
      </c>
      <c r="D13" s="29">
        <v>1687000</v>
      </c>
      <c r="E13" s="29">
        <v>1686051</v>
      </c>
      <c r="F13" s="12">
        <f t="shared" si="0"/>
        <v>949</v>
      </c>
      <c r="G13" s="13"/>
    </row>
    <row r="14" spans="1:7" ht="16.7" customHeight="1" x14ac:dyDescent="0.15">
      <c r="A14" s="66"/>
      <c r="B14" s="60"/>
      <c r="C14" s="2" t="s">
        <v>14</v>
      </c>
      <c r="D14" s="9">
        <f>SUM(D10:D13)</f>
        <v>87278820</v>
      </c>
      <c r="E14" s="9">
        <f>SUM(E10:E13)</f>
        <v>87276343</v>
      </c>
      <c r="F14" s="17">
        <f>SUM(F10:F13)</f>
        <v>2477</v>
      </c>
      <c r="G14" s="10"/>
    </row>
    <row r="15" spans="1:7" ht="16.7" customHeight="1" x14ac:dyDescent="0.15">
      <c r="A15" s="66"/>
      <c r="B15" s="59" t="s">
        <v>33</v>
      </c>
      <c r="C15" s="3" t="s">
        <v>15</v>
      </c>
      <c r="D15" s="30">
        <v>57979000</v>
      </c>
      <c r="E15" s="30">
        <v>57976387</v>
      </c>
      <c r="F15" s="4">
        <f>D15-E15</f>
        <v>2613</v>
      </c>
      <c r="G15" s="24"/>
    </row>
    <row r="16" spans="1:7" ht="16.7" customHeight="1" x14ac:dyDescent="0.15">
      <c r="A16" s="66"/>
      <c r="B16" s="66"/>
      <c r="C16" s="11" t="s">
        <v>16</v>
      </c>
      <c r="D16" s="29">
        <v>9519000</v>
      </c>
      <c r="E16" s="29">
        <v>9512537</v>
      </c>
      <c r="F16" s="7">
        <f t="shared" ref="F16:F18" si="1">D16-E16</f>
        <v>6463</v>
      </c>
      <c r="G16" s="25"/>
    </row>
    <row r="17" spans="1:7" ht="16.7" customHeight="1" x14ac:dyDescent="0.15">
      <c r="A17" s="66"/>
      <c r="B17" s="66"/>
      <c r="C17" s="6" t="s">
        <v>17</v>
      </c>
      <c r="D17" s="31">
        <v>4872000</v>
      </c>
      <c r="E17" s="31">
        <v>4862093</v>
      </c>
      <c r="F17" s="7">
        <f t="shared" si="1"/>
        <v>9907</v>
      </c>
      <c r="G17" s="26"/>
    </row>
    <row r="18" spans="1:7" ht="16.7" customHeight="1" x14ac:dyDescent="0.15">
      <c r="A18" s="66"/>
      <c r="B18" s="66"/>
      <c r="C18" s="6" t="s">
        <v>129</v>
      </c>
      <c r="D18" s="32">
        <v>3000</v>
      </c>
      <c r="E18" s="32">
        <v>2984</v>
      </c>
      <c r="F18" s="28">
        <f t="shared" si="1"/>
        <v>16</v>
      </c>
      <c r="G18" s="26"/>
    </row>
    <row r="19" spans="1:7" ht="16.7" customHeight="1" x14ac:dyDescent="0.15">
      <c r="A19" s="66"/>
      <c r="B19" s="60"/>
      <c r="C19" s="2" t="s">
        <v>18</v>
      </c>
      <c r="D19" s="27">
        <f t="shared" ref="D19:E19" si="2">SUM(D15:D18)</f>
        <v>72373000</v>
      </c>
      <c r="E19" s="27">
        <f t="shared" si="2"/>
        <v>72354001</v>
      </c>
      <c r="F19" s="27">
        <f>SUM(F15:F18)</f>
        <v>18999</v>
      </c>
      <c r="G19" s="10"/>
    </row>
    <row r="20" spans="1:7" ht="16.7" customHeight="1" x14ac:dyDescent="0.15">
      <c r="A20" s="60"/>
      <c r="B20" s="63" t="s">
        <v>128</v>
      </c>
      <c r="C20" s="65"/>
      <c r="D20" s="9">
        <f>D14-D19</f>
        <v>14905820</v>
      </c>
      <c r="E20" s="9">
        <f t="shared" ref="E20:F20" si="3">E14-E19</f>
        <v>14922342</v>
      </c>
      <c r="F20" s="9">
        <f t="shared" si="3"/>
        <v>-16522</v>
      </c>
      <c r="G20" s="10"/>
    </row>
    <row r="21" spans="1:7" ht="16.7" customHeight="1" x14ac:dyDescent="0.15">
      <c r="A21" s="67" t="s">
        <v>36</v>
      </c>
      <c r="B21" s="66" t="s">
        <v>31</v>
      </c>
      <c r="C21" s="6" t="s">
        <v>127</v>
      </c>
      <c r="D21" s="31">
        <v>118058000</v>
      </c>
      <c r="E21" s="31">
        <v>118058000</v>
      </c>
      <c r="F21" s="7">
        <f>D21-E21</f>
        <v>0</v>
      </c>
      <c r="G21" s="8"/>
    </row>
    <row r="22" spans="1:7" ht="16.7" customHeight="1" x14ac:dyDescent="0.15">
      <c r="A22" s="68"/>
      <c r="B22" s="66"/>
      <c r="C22" s="6" t="s">
        <v>131</v>
      </c>
      <c r="D22" s="31">
        <v>28000000</v>
      </c>
      <c r="E22" s="31">
        <v>28000000</v>
      </c>
      <c r="F22" s="7">
        <f>D22-E22</f>
        <v>0</v>
      </c>
      <c r="G22" s="8"/>
    </row>
    <row r="23" spans="1:7" ht="16.7" customHeight="1" x14ac:dyDescent="0.15">
      <c r="A23" s="68"/>
      <c r="B23" s="60"/>
      <c r="C23" s="2" t="s">
        <v>19</v>
      </c>
      <c r="D23" s="9">
        <f>SUM(D21:D22)</f>
        <v>146058000</v>
      </c>
      <c r="E23" s="9">
        <f t="shared" ref="E23:F23" si="4">SUM(E21:E22)</f>
        <v>146058000</v>
      </c>
      <c r="F23" s="9">
        <f t="shared" si="4"/>
        <v>0</v>
      </c>
      <c r="G23" s="10"/>
    </row>
    <row r="24" spans="1:7" ht="16.7" customHeight="1" x14ac:dyDescent="0.15">
      <c r="A24" s="68"/>
      <c r="B24" s="66" t="s">
        <v>33</v>
      </c>
      <c r="C24" s="11" t="s">
        <v>20</v>
      </c>
      <c r="D24" s="29">
        <v>181511000</v>
      </c>
      <c r="E24" s="29">
        <v>181509100</v>
      </c>
      <c r="F24" s="12">
        <f>D24-E24</f>
        <v>1900</v>
      </c>
      <c r="G24" s="13"/>
    </row>
    <row r="25" spans="1:7" ht="16.7" customHeight="1" x14ac:dyDescent="0.15">
      <c r="A25" s="68"/>
      <c r="B25" s="66"/>
      <c r="C25" s="11" t="s">
        <v>132</v>
      </c>
      <c r="D25" s="29">
        <v>13748000</v>
      </c>
      <c r="E25" s="29">
        <v>13747860</v>
      </c>
      <c r="F25" s="12">
        <f>D25-E25</f>
        <v>140</v>
      </c>
      <c r="G25" s="13"/>
    </row>
    <row r="26" spans="1:7" ht="16.7" customHeight="1" x14ac:dyDescent="0.15">
      <c r="A26" s="68"/>
      <c r="B26" s="60"/>
      <c r="C26" s="2" t="s">
        <v>21</v>
      </c>
      <c r="D26" s="9">
        <f>SUM(D24:D25)</f>
        <v>195259000</v>
      </c>
      <c r="E26" s="9">
        <f t="shared" ref="E26:F26" si="5">SUM(E24:E25)</f>
        <v>195256960</v>
      </c>
      <c r="F26" s="9">
        <f t="shared" si="5"/>
        <v>2040</v>
      </c>
      <c r="G26" s="10"/>
    </row>
    <row r="27" spans="1:7" ht="16.7" customHeight="1" x14ac:dyDescent="0.15">
      <c r="A27" s="69"/>
      <c r="B27" s="63" t="s">
        <v>22</v>
      </c>
      <c r="C27" s="65"/>
      <c r="D27" s="9">
        <f>D23-D26</f>
        <v>-49201000</v>
      </c>
      <c r="E27" s="9">
        <f t="shared" ref="E27:F27" si="6">E23-E26</f>
        <v>-49198960</v>
      </c>
      <c r="F27" s="9">
        <f t="shared" si="6"/>
        <v>-2040</v>
      </c>
      <c r="G27" s="10"/>
    </row>
    <row r="28" spans="1:7" ht="16.7" customHeight="1" x14ac:dyDescent="0.15">
      <c r="A28" s="56" t="s">
        <v>35</v>
      </c>
      <c r="B28" s="59" t="s">
        <v>32</v>
      </c>
      <c r="C28" s="3" t="s">
        <v>133</v>
      </c>
      <c r="D28" s="30">
        <v>31004000</v>
      </c>
      <c r="E28" s="30">
        <v>31004000</v>
      </c>
      <c r="F28" s="4">
        <f>D28-E28</f>
        <v>0</v>
      </c>
      <c r="G28" s="5"/>
    </row>
    <row r="29" spans="1:7" ht="16.7" customHeight="1" x14ac:dyDescent="0.15">
      <c r="A29" s="57"/>
      <c r="B29" s="60"/>
      <c r="C29" s="2" t="s">
        <v>23</v>
      </c>
      <c r="D29" s="9">
        <f>SUM(D28)</f>
        <v>31004000</v>
      </c>
      <c r="E29" s="9">
        <f t="shared" ref="E29:F29" si="7">SUM(E28)</f>
        <v>31004000</v>
      </c>
      <c r="F29" s="9">
        <f t="shared" si="7"/>
        <v>0</v>
      </c>
      <c r="G29" s="10"/>
    </row>
    <row r="30" spans="1:7" ht="16.7" customHeight="1" x14ac:dyDescent="0.15">
      <c r="A30" s="57"/>
      <c r="B30" s="66" t="s">
        <v>33</v>
      </c>
      <c r="C30" s="11" t="s">
        <v>24</v>
      </c>
      <c r="D30" s="29">
        <v>7000500</v>
      </c>
      <c r="E30" s="29">
        <v>7000500</v>
      </c>
      <c r="F30" s="12">
        <f>D30-E30</f>
        <v>0</v>
      </c>
      <c r="G30" s="13"/>
    </row>
    <row r="31" spans="1:7" ht="16.7" customHeight="1" x14ac:dyDescent="0.15">
      <c r="A31" s="57"/>
      <c r="B31" s="60"/>
      <c r="C31" s="2" t="s">
        <v>25</v>
      </c>
      <c r="D31" s="9">
        <f>SUM(D30)</f>
        <v>7000500</v>
      </c>
      <c r="E31" s="9">
        <f t="shared" ref="E31:F31" si="8">SUM(E30)</f>
        <v>7000500</v>
      </c>
      <c r="F31" s="9">
        <f t="shared" si="8"/>
        <v>0</v>
      </c>
      <c r="G31" s="10"/>
    </row>
    <row r="32" spans="1:7" ht="16.7" customHeight="1" x14ac:dyDescent="0.15">
      <c r="A32" s="58"/>
      <c r="B32" s="63" t="s">
        <v>26</v>
      </c>
      <c r="C32" s="65"/>
      <c r="D32" s="9">
        <f>D29-D31</f>
        <v>24003500</v>
      </c>
      <c r="E32" s="9">
        <f>E29-E31</f>
        <v>24003500</v>
      </c>
      <c r="F32" s="9">
        <f>D32-E32</f>
        <v>0</v>
      </c>
      <c r="G32" s="10"/>
    </row>
    <row r="33" spans="1:7" ht="14.85" customHeight="1" x14ac:dyDescent="0.15">
      <c r="A33" s="63" t="s">
        <v>27</v>
      </c>
      <c r="B33" s="64"/>
      <c r="C33" s="65"/>
      <c r="D33" s="33">
        <v>6947296</v>
      </c>
      <c r="E33" s="33"/>
      <c r="F33" s="9">
        <f>D33-E33</f>
        <v>6947296</v>
      </c>
      <c r="G33" s="10"/>
    </row>
    <row r="34" spans="1:7" ht="14.85" customHeight="1" x14ac:dyDescent="0.15">
      <c r="A34" s="63" t="s">
        <v>28</v>
      </c>
      <c r="B34" s="64"/>
      <c r="C34" s="65"/>
      <c r="D34" s="9">
        <f>D20+D27+D32-D33</f>
        <v>-17238976</v>
      </c>
      <c r="E34" s="9">
        <f>E20+E27+E32-E33</f>
        <v>-10273118</v>
      </c>
      <c r="F34" s="9">
        <f>D34-E34</f>
        <v>-6965858</v>
      </c>
      <c r="G34" s="10"/>
    </row>
    <row r="35" spans="1:7" ht="14.85" customHeight="1" x14ac:dyDescent="0.15">
      <c r="A35" s="61"/>
      <c r="B35" s="62"/>
      <c r="C35" s="62"/>
      <c r="D35" s="62"/>
      <c r="E35" s="62"/>
      <c r="F35" s="62"/>
      <c r="G35" s="62"/>
    </row>
    <row r="36" spans="1:7" ht="14.85" customHeight="1" x14ac:dyDescent="0.15">
      <c r="A36" s="63" t="s">
        <v>29</v>
      </c>
      <c r="B36" s="64"/>
      <c r="C36" s="65"/>
      <c r="D36" s="9">
        <v>17238976</v>
      </c>
      <c r="E36" s="9">
        <v>17238976</v>
      </c>
      <c r="F36" s="9">
        <f>D36-E36</f>
        <v>0</v>
      </c>
      <c r="G36" s="10"/>
    </row>
    <row r="37" spans="1:7" ht="14.85" customHeight="1" x14ac:dyDescent="0.15">
      <c r="A37" s="63" t="s">
        <v>30</v>
      </c>
      <c r="B37" s="64"/>
      <c r="C37" s="65"/>
      <c r="D37" s="9">
        <f>D34+D36</f>
        <v>0</v>
      </c>
      <c r="E37" s="9">
        <f>E34+E36</f>
        <v>6965858</v>
      </c>
      <c r="F37" s="9">
        <f>D37-E37</f>
        <v>-6965858</v>
      </c>
      <c r="G37" s="10"/>
    </row>
    <row r="38" spans="1:7" ht="0.75" customHeight="1" x14ac:dyDescent="0.15">
      <c r="A38" s="61"/>
      <c r="B38" s="62"/>
      <c r="C38" s="62"/>
      <c r="D38" s="62"/>
      <c r="E38" s="62"/>
      <c r="F38" s="62"/>
      <c r="G38" s="62"/>
    </row>
  </sheetData>
  <sheetProtection sheet="1" objects="1" scenarios="1"/>
  <mergeCells count="26">
    <mergeCell ref="A7:C7"/>
    <mergeCell ref="F7:G7"/>
    <mergeCell ref="A1:G1"/>
    <mergeCell ref="A2:G2"/>
    <mergeCell ref="A4:G4"/>
    <mergeCell ref="A5:G5"/>
    <mergeCell ref="A6:D6"/>
    <mergeCell ref="A38:G38"/>
    <mergeCell ref="B30:B31"/>
    <mergeCell ref="A9:C9"/>
    <mergeCell ref="B20:C20"/>
    <mergeCell ref="B27:C27"/>
    <mergeCell ref="B32:C32"/>
    <mergeCell ref="A33:C33"/>
    <mergeCell ref="A34:C34"/>
    <mergeCell ref="B24:B26"/>
    <mergeCell ref="B21:B23"/>
    <mergeCell ref="B15:B19"/>
    <mergeCell ref="B10:B14"/>
    <mergeCell ref="A10:A20"/>
    <mergeCell ref="A21:A27"/>
    <mergeCell ref="A28:A32"/>
    <mergeCell ref="B28:B29"/>
    <mergeCell ref="A35:G35"/>
    <mergeCell ref="A36:C36"/>
    <mergeCell ref="A37:C37"/>
  </mergeCells>
  <phoneticPr fontId="4"/>
  <pageMargins left="0.7" right="0.7" top="0.75" bottom="0.75" header="0.3" footer="0.3"/>
  <pageSetup paperSize="9" scale="93" fitToHeight="2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showGridLines="0" topLeftCell="A4" zoomScaleNormal="100" workbookViewId="0">
      <selection activeCell="E49" sqref="E49"/>
    </sheetView>
  </sheetViews>
  <sheetFormatPr defaultRowHeight="13.5" x14ac:dyDescent="0.15"/>
  <cols>
    <col min="1" max="1" width="5.5" bestFit="1" customWidth="1"/>
    <col min="2" max="2" width="2.875" bestFit="1" customWidth="1"/>
    <col min="3" max="3" width="31.625" bestFit="1" customWidth="1"/>
    <col min="4" max="4" width="16.75" bestFit="1" customWidth="1"/>
    <col min="5" max="5" width="15.5" bestFit="1" customWidth="1"/>
    <col min="6" max="6" width="16.75" bestFit="1" customWidth="1"/>
  </cols>
  <sheetData>
    <row r="1" spans="1:6" x14ac:dyDescent="0.15">
      <c r="A1" s="72" t="s">
        <v>38</v>
      </c>
      <c r="B1" s="73"/>
      <c r="C1" s="73"/>
      <c r="D1" s="73"/>
      <c r="E1" s="73"/>
      <c r="F1" s="73"/>
    </row>
    <row r="2" spans="1:6" ht="18" x14ac:dyDescent="0.15">
      <c r="A2" s="74" t="s">
        <v>39</v>
      </c>
      <c r="B2" s="75"/>
      <c r="C2" s="75"/>
      <c r="D2" s="75"/>
      <c r="E2" s="75"/>
      <c r="F2" s="75"/>
    </row>
    <row r="4" spans="1:6" x14ac:dyDescent="0.15">
      <c r="A4" s="76" t="s">
        <v>134</v>
      </c>
      <c r="B4" s="75"/>
      <c r="C4" s="75"/>
      <c r="D4" s="75"/>
      <c r="E4" s="75"/>
      <c r="F4" s="75"/>
    </row>
    <row r="5" spans="1:6" x14ac:dyDescent="0.15">
      <c r="A5" s="77" t="s">
        <v>2</v>
      </c>
      <c r="B5" s="71"/>
      <c r="C5" s="71"/>
      <c r="D5" s="71"/>
      <c r="E5" s="71"/>
      <c r="F5" s="71"/>
    </row>
    <row r="6" spans="1:6" x14ac:dyDescent="0.15">
      <c r="A6" s="77" t="s">
        <v>3</v>
      </c>
      <c r="B6" s="71"/>
      <c r="C6" s="71"/>
      <c r="D6" s="71"/>
      <c r="E6" s="84"/>
      <c r="F6" s="73"/>
    </row>
    <row r="7" spans="1:6" x14ac:dyDescent="0.15">
      <c r="E7" s="72" t="s">
        <v>4</v>
      </c>
      <c r="F7" s="73"/>
    </row>
    <row r="8" spans="1:6" x14ac:dyDescent="0.15">
      <c r="A8" s="1"/>
    </row>
    <row r="9" spans="1:6" x14ac:dyDescent="0.15">
      <c r="A9" s="63" t="s">
        <v>5</v>
      </c>
      <c r="B9" s="64"/>
      <c r="C9" s="65"/>
      <c r="D9" s="2" t="s">
        <v>40</v>
      </c>
      <c r="E9" s="2" t="s">
        <v>41</v>
      </c>
      <c r="F9" s="2" t="s">
        <v>42</v>
      </c>
    </row>
    <row r="10" spans="1:6" x14ac:dyDescent="0.15">
      <c r="A10" s="66"/>
      <c r="B10" s="66" t="s">
        <v>79</v>
      </c>
      <c r="C10" s="37" t="s">
        <v>43</v>
      </c>
      <c r="D10" s="29">
        <v>84291510</v>
      </c>
      <c r="E10" s="29">
        <v>77583790</v>
      </c>
      <c r="F10" s="12">
        <f>D10-E10</f>
        <v>6707720</v>
      </c>
    </row>
    <row r="11" spans="1:6" x14ac:dyDescent="0.15">
      <c r="A11" s="66"/>
      <c r="B11" s="66"/>
      <c r="C11" s="37" t="s">
        <v>44</v>
      </c>
      <c r="D11" s="29">
        <v>1250000</v>
      </c>
      <c r="E11" s="29">
        <v>50000</v>
      </c>
      <c r="F11" s="12">
        <f t="shared" ref="F11:F12" si="0">D11-E11</f>
        <v>1200000</v>
      </c>
    </row>
    <row r="12" spans="1:6" x14ac:dyDescent="0.15">
      <c r="A12" s="66"/>
      <c r="B12" s="66"/>
      <c r="C12" s="37" t="s">
        <v>45</v>
      </c>
      <c r="D12" s="29">
        <v>70000</v>
      </c>
      <c r="E12" s="29">
        <v>70000</v>
      </c>
      <c r="F12" s="12">
        <f t="shared" si="0"/>
        <v>0</v>
      </c>
    </row>
    <row r="13" spans="1:6" x14ac:dyDescent="0.15">
      <c r="A13" s="66"/>
      <c r="B13" s="60"/>
      <c r="C13" s="2" t="s">
        <v>46</v>
      </c>
      <c r="D13" s="9">
        <f>SUM(D10:D12)</f>
        <v>85611510</v>
      </c>
      <c r="E13" s="9">
        <f t="shared" ref="E13:F13" si="1">SUM(E10:E12)</f>
        <v>77703790</v>
      </c>
      <c r="F13" s="17">
        <f t="shared" si="1"/>
        <v>7907720</v>
      </c>
    </row>
    <row r="14" spans="1:6" x14ac:dyDescent="0.15">
      <c r="A14" s="66"/>
      <c r="B14" s="59" t="s">
        <v>80</v>
      </c>
      <c r="C14" s="38" t="s">
        <v>47</v>
      </c>
      <c r="D14" s="34">
        <v>57976387</v>
      </c>
      <c r="E14" s="35">
        <v>54342171</v>
      </c>
      <c r="F14" s="14">
        <f>D14-E14</f>
        <v>3634216</v>
      </c>
    </row>
    <row r="15" spans="1:6" x14ac:dyDescent="0.15">
      <c r="A15" s="66"/>
      <c r="B15" s="66"/>
      <c r="C15" s="37" t="s">
        <v>48</v>
      </c>
      <c r="D15" s="29">
        <v>9512537</v>
      </c>
      <c r="E15" s="36">
        <v>9159760</v>
      </c>
      <c r="F15" s="12">
        <f t="shared" ref="F15:F18" si="2">D15-E15</f>
        <v>352777</v>
      </c>
    </row>
    <row r="16" spans="1:6" x14ac:dyDescent="0.15">
      <c r="A16" s="66"/>
      <c r="B16" s="66"/>
      <c r="C16" s="37" t="s">
        <v>49</v>
      </c>
      <c r="D16" s="29">
        <v>4862093</v>
      </c>
      <c r="E16" s="36">
        <v>2735646</v>
      </c>
      <c r="F16" s="12">
        <f t="shared" si="2"/>
        <v>2126447</v>
      </c>
    </row>
    <row r="17" spans="1:6" x14ac:dyDescent="0.15">
      <c r="A17" s="66"/>
      <c r="B17" s="66"/>
      <c r="C17" s="37" t="s">
        <v>50</v>
      </c>
      <c r="D17" s="29">
        <v>1581388</v>
      </c>
      <c r="E17" s="36">
        <v>1914473</v>
      </c>
      <c r="F17" s="12">
        <f t="shared" si="2"/>
        <v>-333085</v>
      </c>
    </row>
    <row r="18" spans="1:6" x14ac:dyDescent="0.15">
      <c r="A18" s="66"/>
      <c r="B18" s="66"/>
      <c r="C18" s="37" t="s">
        <v>51</v>
      </c>
      <c r="D18" s="29">
        <v>-216700</v>
      </c>
      <c r="E18" s="36">
        <v>-233352</v>
      </c>
      <c r="F18" s="23">
        <f t="shared" si="2"/>
        <v>16652</v>
      </c>
    </row>
    <row r="19" spans="1:6" x14ac:dyDescent="0.15">
      <c r="A19" s="66"/>
      <c r="B19" s="60"/>
      <c r="C19" s="2" t="s">
        <v>52</v>
      </c>
      <c r="D19" s="9">
        <f>SUM(D14:D18)</f>
        <v>73715705</v>
      </c>
      <c r="E19" s="9">
        <f t="shared" ref="E19:F19" si="3">SUM(E14:E18)</f>
        <v>67918698</v>
      </c>
      <c r="F19" s="9">
        <f t="shared" si="3"/>
        <v>5797007</v>
      </c>
    </row>
    <row r="20" spans="1:6" x14ac:dyDescent="0.15">
      <c r="A20" s="60"/>
      <c r="B20" s="63" t="s">
        <v>53</v>
      </c>
      <c r="C20" s="65"/>
      <c r="D20" s="9">
        <f>D13-D19</f>
        <v>11895805</v>
      </c>
      <c r="E20" s="9">
        <f t="shared" ref="E20:F20" si="4">E13-E19</f>
        <v>9785092</v>
      </c>
      <c r="F20" s="9">
        <f t="shared" si="4"/>
        <v>2110713</v>
      </c>
    </row>
    <row r="21" spans="1:6" x14ac:dyDescent="0.15">
      <c r="A21" s="66"/>
      <c r="B21" s="66" t="s">
        <v>81</v>
      </c>
      <c r="C21" s="37" t="s">
        <v>54</v>
      </c>
      <c r="D21" s="29">
        <v>48782</v>
      </c>
      <c r="E21" s="29">
        <v>3278</v>
      </c>
      <c r="F21" s="12">
        <f>D21-E21</f>
        <v>45504</v>
      </c>
    </row>
    <row r="22" spans="1:6" x14ac:dyDescent="0.15">
      <c r="A22" s="66"/>
      <c r="B22" s="66"/>
      <c r="C22" s="37" t="s">
        <v>55</v>
      </c>
      <c r="D22" s="29">
        <v>1616051</v>
      </c>
      <c r="E22" s="29">
        <v>978660</v>
      </c>
      <c r="F22" s="12">
        <f>D22-E22</f>
        <v>637391</v>
      </c>
    </row>
    <row r="23" spans="1:6" x14ac:dyDescent="0.15">
      <c r="A23" s="66"/>
      <c r="B23" s="60"/>
      <c r="C23" s="2" t="s">
        <v>56</v>
      </c>
      <c r="D23" s="9">
        <f>SUM(D21:D22)</f>
        <v>1664833</v>
      </c>
      <c r="E23" s="9">
        <f t="shared" ref="E23:F23" si="5">SUM(E21:E22)</f>
        <v>981938</v>
      </c>
      <c r="F23" s="9">
        <f t="shared" si="5"/>
        <v>682895</v>
      </c>
    </row>
    <row r="24" spans="1:6" x14ac:dyDescent="0.15">
      <c r="A24" s="66"/>
      <c r="B24" s="66" t="s">
        <v>82</v>
      </c>
      <c r="C24" s="37" t="s">
        <v>135</v>
      </c>
      <c r="D24" s="29">
        <v>2984</v>
      </c>
      <c r="E24" s="29"/>
      <c r="F24" s="12">
        <f>D24-E24</f>
        <v>2984</v>
      </c>
    </row>
    <row r="25" spans="1:6" x14ac:dyDescent="0.15">
      <c r="A25" s="66"/>
      <c r="B25" s="60"/>
      <c r="C25" s="2" t="s">
        <v>57</v>
      </c>
      <c r="D25" s="9">
        <f>SUM(D24)</f>
        <v>2984</v>
      </c>
      <c r="E25" s="9">
        <f t="shared" ref="E25:F25" si="6">SUM(E24)</f>
        <v>0</v>
      </c>
      <c r="F25" s="9">
        <f t="shared" si="6"/>
        <v>2984</v>
      </c>
    </row>
    <row r="26" spans="1:6" x14ac:dyDescent="0.15">
      <c r="A26" s="60"/>
      <c r="B26" s="63" t="s">
        <v>58</v>
      </c>
      <c r="C26" s="65"/>
      <c r="D26" s="9">
        <f>D23-D25</f>
        <v>1661849</v>
      </c>
      <c r="E26" s="9">
        <f t="shared" ref="E26:F26" si="7">E23-E25</f>
        <v>981938</v>
      </c>
      <c r="F26" s="9">
        <f t="shared" si="7"/>
        <v>679911</v>
      </c>
    </row>
    <row r="27" spans="1:6" x14ac:dyDescent="0.15">
      <c r="A27" s="63" t="s">
        <v>59</v>
      </c>
      <c r="B27" s="64"/>
      <c r="C27" s="65"/>
      <c r="D27" s="9">
        <f>D20+D26</f>
        <v>13557654</v>
      </c>
      <c r="E27" s="9">
        <f>E20+E26</f>
        <v>10767030</v>
      </c>
      <c r="F27" s="9">
        <f>F20+F26</f>
        <v>2790624</v>
      </c>
    </row>
    <row r="28" spans="1:6" x14ac:dyDescent="0.15">
      <c r="A28" s="59" t="s">
        <v>83</v>
      </c>
      <c r="B28" s="59" t="s">
        <v>79</v>
      </c>
      <c r="C28" s="38" t="s">
        <v>60</v>
      </c>
      <c r="D28" s="34">
        <v>118058000</v>
      </c>
      <c r="E28" s="34"/>
      <c r="F28" s="14">
        <f>D28-E28</f>
        <v>118058000</v>
      </c>
    </row>
    <row r="29" spans="1:6" x14ac:dyDescent="0.15">
      <c r="A29" s="66"/>
      <c r="B29" s="60"/>
      <c r="C29" s="2" t="s">
        <v>61</v>
      </c>
      <c r="D29" s="9">
        <f>SUM(D28)</f>
        <v>118058000</v>
      </c>
      <c r="E29" s="9">
        <f>SUM(E28)</f>
        <v>0</v>
      </c>
      <c r="F29" s="9">
        <f>SUM(F28)</f>
        <v>118058000</v>
      </c>
    </row>
    <row r="30" spans="1:6" x14ac:dyDescent="0.15">
      <c r="A30" s="66"/>
      <c r="B30" s="66" t="s">
        <v>82</v>
      </c>
      <c r="C30" s="37" t="s">
        <v>136</v>
      </c>
      <c r="D30" s="29">
        <v>2105718</v>
      </c>
      <c r="E30" s="29"/>
      <c r="F30" s="12">
        <f>D30-E30</f>
        <v>2105718</v>
      </c>
    </row>
    <row r="31" spans="1:6" x14ac:dyDescent="0.15">
      <c r="A31" s="66"/>
      <c r="B31" s="66"/>
      <c r="C31" s="37" t="s">
        <v>137</v>
      </c>
      <c r="D31" s="29">
        <v>13747860</v>
      </c>
      <c r="E31" s="29"/>
      <c r="F31" s="12">
        <f t="shared" ref="F31:F33" si="8">D31-E31</f>
        <v>13747860</v>
      </c>
    </row>
    <row r="32" spans="1:6" x14ac:dyDescent="0.15">
      <c r="A32" s="66"/>
      <c r="B32" s="66"/>
      <c r="C32" s="37" t="s">
        <v>138</v>
      </c>
      <c r="D32" s="29">
        <v>118058000</v>
      </c>
      <c r="E32" s="29"/>
      <c r="F32" s="12">
        <f t="shared" si="8"/>
        <v>118058000</v>
      </c>
    </row>
    <row r="33" spans="1:6" x14ac:dyDescent="0.15">
      <c r="A33" s="66"/>
      <c r="B33" s="66"/>
      <c r="C33" s="37" t="s">
        <v>139</v>
      </c>
      <c r="D33" s="29"/>
      <c r="E33" s="29">
        <v>1099604</v>
      </c>
      <c r="F33" s="12">
        <f t="shared" si="8"/>
        <v>-1099604</v>
      </c>
    </row>
    <row r="34" spans="1:6" x14ac:dyDescent="0.15">
      <c r="A34" s="66"/>
      <c r="B34" s="60"/>
      <c r="C34" s="2" t="s">
        <v>62</v>
      </c>
      <c r="D34" s="9">
        <f>SUM(D30:D33)</f>
        <v>133911578</v>
      </c>
      <c r="E34" s="9">
        <f t="shared" ref="E34:F34" si="9">SUM(E30:E33)</f>
        <v>1099604</v>
      </c>
      <c r="F34" s="9">
        <f t="shared" si="9"/>
        <v>132811974</v>
      </c>
    </row>
    <row r="35" spans="1:6" x14ac:dyDescent="0.15">
      <c r="A35" s="60"/>
      <c r="B35" s="63" t="s">
        <v>63</v>
      </c>
      <c r="C35" s="65"/>
      <c r="D35" s="9">
        <f>D29-D34</f>
        <v>-15853578</v>
      </c>
      <c r="E35" s="9">
        <f>E29-E34</f>
        <v>-1099604</v>
      </c>
      <c r="F35" s="9">
        <f>F29-F34</f>
        <v>-14753974</v>
      </c>
    </row>
    <row r="36" spans="1:6" x14ac:dyDescent="0.15">
      <c r="A36" s="63" t="s">
        <v>64</v>
      </c>
      <c r="B36" s="64"/>
      <c r="C36" s="65"/>
      <c r="D36" s="9">
        <f>D27+D35</f>
        <v>-2295924</v>
      </c>
      <c r="E36" s="9">
        <f t="shared" ref="E36:F36" si="10">E27+E35</f>
        <v>9667426</v>
      </c>
      <c r="F36" s="9">
        <f t="shared" si="10"/>
        <v>-11963350</v>
      </c>
    </row>
    <row r="37" spans="1:6" x14ac:dyDescent="0.15">
      <c r="A37" s="15" t="s">
        <v>65</v>
      </c>
      <c r="B37" s="63" t="s">
        <v>66</v>
      </c>
      <c r="C37" s="65"/>
      <c r="D37" s="9">
        <v>14369579</v>
      </c>
      <c r="E37" s="9">
        <v>14703653</v>
      </c>
      <c r="F37" s="9">
        <f>D37-E37</f>
        <v>-334074</v>
      </c>
    </row>
    <row r="38" spans="1:6" x14ac:dyDescent="0.15">
      <c r="A38" s="16" t="s">
        <v>67</v>
      </c>
      <c r="B38" s="63" t="s">
        <v>68</v>
      </c>
      <c r="C38" s="65"/>
      <c r="D38" s="9">
        <f>D36+D37</f>
        <v>12073655</v>
      </c>
      <c r="E38" s="9">
        <f t="shared" ref="E38:F38" si="11">E36+E37</f>
        <v>24371079</v>
      </c>
      <c r="F38" s="9">
        <f t="shared" si="11"/>
        <v>-12297424</v>
      </c>
    </row>
    <row r="39" spans="1:6" x14ac:dyDescent="0.15">
      <c r="A39" s="16" t="s">
        <v>69</v>
      </c>
      <c r="B39" s="63" t="s">
        <v>70</v>
      </c>
      <c r="C39" s="65"/>
      <c r="D39" s="33">
        <v>0</v>
      </c>
      <c r="E39" s="33">
        <v>0</v>
      </c>
      <c r="F39" s="9">
        <f>D39-E39</f>
        <v>0</v>
      </c>
    </row>
    <row r="40" spans="1:6" x14ac:dyDescent="0.15">
      <c r="A40" s="16" t="s">
        <v>71</v>
      </c>
      <c r="B40" s="63" t="s">
        <v>72</v>
      </c>
      <c r="C40" s="65"/>
      <c r="D40" s="33">
        <v>31004000</v>
      </c>
      <c r="E40" s="33">
        <v>0</v>
      </c>
      <c r="F40" s="9">
        <f>D40-E40</f>
        <v>31004000</v>
      </c>
    </row>
    <row r="41" spans="1:6" x14ac:dyDescent="0.15">
      <c r="A41" s="16" t="s">
        <v>73</v>
      </c>
      <c r="B41" s="63" t="s">
        <v>74</v>
      </c>
      <c r="C41" s="65"/>
      <c r="D41" s="33">
        <v>7000500</v>
      </c>
      <c r="E41" s="33">
        <v>10001500</v>
      </c>
      <c r="F41" s="9">
        <f>D41-E41</f>
        <v>-3001000</v>
      </c>
    </row>
    <row r="42" spans="1:6" x14ac:dyDescent="0.15">
      <c r="A42" s="16" t="s">
        <v>75</v>
      </c>
      <c r="B42" s="82" t="s">
        <v>76</v>
      </c>
      <c r="C42" s="83"/>
      <c r="D42" s="78">
        <f>D38+D39+D40-D41</f>
        <v>36077155</v>
      </c>
      <c r="E42" s="78">
        <f t="shared" ref="E42:F42" si="12">E38+E39+E40-E41</f>
        <v>14369579</v>
      </c>
      <c r="F42" s="78">
        <f t="shared" si="12"/>
        <v>21707576</v>
      </c>
    </row>
    <row r="43" spans="1:6" x14ac:dyDescent="0.15">
      <c r="A43" s="18" t="s">
        <v>77</v>
      </c>
      <c r="B43" s="80" t="s">
        <v>78</v>
      </c>
      <c r="C43" s="81"/>
      <c r="D43" s="79"/>
      <c r="E43" s="79"/>
      <c r="F43" s="79"/>
    </row>
  </sheetData>
  <sheetProtection sheet="1" objects="1" scenarios="1"/>
  <mergeCells count="32">
    <mergeCell ref="E7:F7"/>
    <mergeCell ref="A9:C9"/>
    <mergeCell ref="A10:A20"/>
    <mergeCell ref="B10:B13"/>
    <mergeCell ref="B14:B19"/>
    <mergeCell ref="B20:C20"/>
    <mergeCell ref="A1:F1"/>
    <mergeCell ref="A2:F2"/>
    <mergeCell ref="A4:F4"/>
    <mergeCell ref="A5:F5"/>
    <mergeCell ref="A6:D6"/>
    <mergeCell ref="E6:F6"/>
    <mergeCell ref="A28:A35"/>
    <mergeCell ref="B28:B29"/>
    <mergeCell ref="B30:B34"/>
    <mergeCell ref="B35:C35"/>
    <mergeCell ref="A36:C36"/>
    <mergeCell ref="A21:A26"/>
    <mergeCell ref="B21:B23"/>
    <mergeCell ref="B24:B25"/>
    <mergeCell ref="B26:C26"/>
    <mergeCell ref="A27:C27"/>
    <mergeCell ref="F42:F43"/>
    <mergeCell ref="B43:C43"/>
    <mergeCell ref="D42:D43"/>
    <mergeCell ref="E42:E43"/>
    <mergeCell ref="B42:C42"/>
    <mergeCell ref="B37:C37"/>
    <mergeCell ref="B38:C38"/>
    <mergeCell ref="B39:C39"/>
    <mergeCell ref="B40:C40"/>
    <mergeCell ref="B41:C41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showGridLines="0" tabSelected="1" zoomScaleNormal="100" workbookViewId="0">
      <selection activeCell="H34" sqref="H34"/>
    </sheetView>
  </sheetViews>
  <sheetFormatPr defaultRowHeight="13.5" x14ac:dyDescent="0.15"/>
  <cols>
    <col min="1" max="1" width="36.875" bestFit="1" customWidth="1"/>
    <col min="2" max="4" width="16.75" bestFit="1" customWidth="1"/>
    <col min="5" max="5" width="29.625" bestFit="1" customWidth="1"/>
    <col min="6" max="6" width="14.25" bestFit="1" customWidth="1"/>
    <col min="7" max="7" width="13" bestFit="1" customWidth="1"/>
    <col min="8" max="8" width="16.75" bestFit="1" customWidth="1"/>
  </cols>
  <sheetData>
    <row r="1" spans="1:8" x14ac:dyDescent="0.15">
      <c r="A1" s="72" t="s">
        <v>84</v>
      </c>
      <c r="B1" s="73"/>
      <c r="C1" s="73"/>
      <c r="D1" s="73"/>
      <c r="E1" s="73"/>
      <c r="F1" s="73"/>
      <c r="G1" s="73"/>
      <c r="H1" s="73"/>
    </row>
    <row r="2" spans="1:8" ht="18" x14ac:dyDescent="0.15">
      <c r="A2" s="74" t="s">
        <v>85</v>
      </c>
      <c r="B2" s="75"/>
      <c r="C2" s="75"/>
      <c r="D2" s="75"/>
      <c r="E2" s="75"/>
      <c r="F2" s="75"/>
      <c r="G2" s="75"/>
      <c r="H2" s="75"/>
    </row>
    <row r="4" spans="1:8" x14ac:dyDescent="0.15">
      <c r="A4" s="76" t="s">
        <v>140</v>
      </c>
      <c r="B4" s="75"/>
      <c r="C4" s="75"/>
      <c r="D4" s="75"/>
      <c r="E4" s="75"/>
      <c r="F4" s="75"/>
      <c r="G4" s="75"/>
      <c r="H4" s="75"/>
    </row>
    <row r="5" spans="1:8" x14ac:dyDescent="0.15">
      <c r="A5" s="77" t="s">
        <v>2</v>
      </c>
      <c r="B5" s="71"/>
      <c r="C5" s="71"/>
      <c r="D5" s="71"/>
      <c r="E5" s="71"/>
      <c r="F5" s="71"/>
      <c r="G5" s="71"/>
      <c r="H5" s="71"/>
    </row>
    <row r="6" spans="1:8" x14ac:dyDescent="0.15">
      <c r="A6" s="77" t="s">
        <v>3</v>
      </c>
      <c r="B6" s="71"/>
      <c r="C6" s="71"/>
      <c r="D6" s="71"/>
      <c r="G6" s="84"/>
      <c r="H6" s="73"/>
    </row>
    <row r="7" spans="1:8" x14ac:dyDescent="0.15">
      <c r="G7" s="72" t="s">
        <v>4</v>
      </c>
      <c r="H7" s="73"/>
    </row>
    <row r="8" spans="1:8" x14ac:dyDescent="0.15">
      <c r="A8" s="1"/>
    </row>
    <row r="9" spans="1:8" x14ac:dyDescent="0.15">
      <c r="A9" s="85" t="s">
        <v>86</v>
      </c>
      <c r="B9" s="86"/>
      <c r="C9" s="86"/>
      <c r="D9" s="87"/>
      <c r="E9" s="85" t="s">
        <v>87</v>
      </c>
      <c r="F9" s="86"/>
      <c r="G9" s="86"/>
      <c r="H9" s="87"/>
    </row>
    <row r="10" spans="1:8" x14ac:dyDescent="0.15">
      <c r="A10" s="2" t="s">
        <v>5</v>
      </c>
      <c r="B10" s="2" t="s">
        <v>88</v>
      </c>
      <c r="C10" s="2" t="s">
        <v>89</v>
      </c>
      <c r="D10" s="2" t="s">
        <v>90</v>
      </c>
      <c r="E10" s="2" t="s">
        <v>5</v>
      </c>
      <c r="F10" s="2" t="s">
        <v>88</v>
      </c>
      <c r="G10" s="2" t="s">
        <v>89</v>
      </c>
      <c r="H10" s="2" t="s">
        <v>90</v>
      </c>
    </row>
    <row r="11" spans="1:8" x14ac:dyDescent="0.15">
      <c r="A11" s="40" t="s">
        <v>91</v>
      </c>
      <c r="B11" s="19">
        <f>B12+B15+B16</f>
        <v>143341798</v>
      </c>
      <c r="C11" s="19">
        <f>C12+C15+C16</f>
        <v>18226360</v>
      </c>
      <c r="D11" s="14">
        <f>B11-C11</f>
        <v>125115438</v>
      </c>
      <c r="E11" s="46" t="s">
        <v>92</v>
      </c>
      <c r="F11" s="20">
        <f>SUM(F12:F13)</f>
        <v>136375440</v>
      </c>
      <c r="G11" s="20">
        <f>SUM(G12:G13)</f>
        <v>987384</v>
      </c>
      <c r="H11" s="4">
        <f>F11-G11</f>
        <v>135388056</v>
      </c>
    </row>
    <row r="12" spans="1:8" x14ac:dyDescent="0.15">
      <c r="A12" s="41" t="s">
        <v>93</v>
      </c>
      <c r="B12" s="14">
        <f>SUM(B13:B14)</f>
        <v>20759538</v>
      </c>
      <c r="C12" s="14">
        <f>SUM(C13:C14)</f>
        <v>13488980</v>
      </c>
      <c r="D12" s="14">
        <f>B12-C12</f>
        <v>7270558</v>
      </c>
      <c r="E12" s="47" t="s">
        <v>142</v>
      </c>
      <c r="F12" s="29">
        <v>135321600</v>
      </c>
      <c r="G12" s="36"/>
      <c r="H12" s="4">
        <f t="shared" ref="H12:H15" si="0">F12-G12</f>
        <v>135321600</v>
      </c>
    </row>
    <row r="13" spans="1:8" x14ac:dyDescent="0.15">
      <c r="A13" s="42" t="s">
        <v>94</v>
      </c>
      <c r="B13" s="29">
        <v>12526</v>
      </c>
      <c r="C13" s="36">
        <v>12171</v>
      </c>
      <c r="D13" s="12">
        <f t="shared" ref="D13:D33" si="1">B13-C13</f>
        <v>355</v>
      </c>
      <c r="E13" s="47" t="s">
        <v>95</v>
      </c>
      <c r="F13" s="29">
        <v>1053840</v>
      </c>
      <c r="G13" s="36">
        <v>987384</v>
      </c>
      <c r="H13" s="7">
        <f t="shared" si="0"/>
        <v>66456</v>
      </c>
    </row>
    <row r="14" spans="1:8" x14ac:dyDescent="0.15">
      <c r="A14" s="42" t="s">
        <v>96</v>
      </c>
      <c r="B14" s="29">
        <v>20747012</v>
      </c>
      <c r="C14" s="36">
        <v>13476809</v>
      </c>
      <c r="D14" s="12">
        <f t="shared" si="1"/>
        <v>7270203</v>
      </c>
      <c r="E14" s="40" t="s">
        <v>143</v>
      </c>
      <c r="F14" s="50">
        <f>SUM(F15)</f>
        <v>28000000</v>
      </c>
      <c r="G14" s="50">
        <f>SUM(G15)</f>
        <v>0</v>
      </c>
      <c r="H14" s="20">
        <f t="shared" si="0"/>
        <v>28000000</v>
      </c>
    </row>
    <row r="15" spans="1:8" x14ac:dyDescent="0.15">
      <c r="A15" s="43" t="s">
        <v>97</v>
      </c>
      <c r="B15" s="29">
        <v>3857000</v>
      </c>
      <c r="C15" s="36">
        <v>3713000</v>
      </c>
      <c r="D15" s="12">
        <f t="shared" si="1"/>
        <v>144000</v>
      </c>
      <c r="E15" s="47" t="s">
        <v>144</v>
      </c>
      <c r="F15" s="29">
        <v>28000000</v>
      </c>
      <c r="G15" s="36"/>
      <c r="H15" s="28">
        <f t="shared" si="0"/>
        <v>28000000</v>
      </c>
    </row>
    <row r="16" spans="1:8" x14ac:dyDescent="0.15">
      <c r="A16" s="43" t="s">
        <v>98</v>
      </c>
      <c r="B16" s="29">
        <v>118725260</v>
      </c>
      <c r="C16" s="36">
        <v>1024380</v>
      </c>
      <c r="D16" s="12">
        <f t="shared" si="1"/>
        <v>117700880</v>
      </c>
      <c r="E16" s="39" t="s">
        <v>99</v>
      </c>
      <c r="F16" s="9">
        <f>F11+F14</f>
        <v>164375440</v>
      </c>
      <c r="G16" s="9">
        <f>G11</f>
        <v>987384</v>
      </c>
      <c r="H16" s="27">
        <f>F16-G16</f>
        <v>163388056</v>
      </c>
    </row>
    <row r="17" spans="1:8" x14ac:dyDescent="0.15">
      <c r="A17" s="40" t="s">
        <v>100</v>
      </c>
      <c r="B17" s="19">
        <f>B18+B21</f>
        <v>208346159</v>
      </c>
      <c r="C17" s="22">
        <f>C18+C21</f>
        <v>52529838</v>
      </c>
      <c r="D17" s="19">
        <f t="shared" si="1"/>
        <v>155816321</v>
      </c>
      <c r="E17" s="88"/>
      <c r="F17" s="88"/>
      <c r="G17" s="88"/>
      <c r="H17" s="89"/>
    </row>
    <row r="18" spans="1:8" x14ac:dyDescent="0.15">
      <c r="A18" s="44" t="s">
        <v>101</v>
      </c>
      <c r="B18" s="19">
        <f>SUM(B19:B20)</f>
        <v>0</v>
      </c>
      <c r="C18" s="19">
        <f>SUM(C19:C20)</f>
        <v>534859</v>
      </c>
      <c r="D18" s="19">
        <f t="shared" si="1"/>
        <v>-534859</v>
      </c>
      <c r="E18" s="90" t="s">
        <v>102</v>
      </c>
      <c r="F18" s="64"/>
      <c r="G18" s="64"/>
      <c r="H18" s="65"/>
    </row>
    <row r="19" spans="1:8" x14ac:dyDescent="0.15">
      <c r="A19" s="42" t="s">
        <v>103</v>
      </c>
      <c r="B19" s="29"/>
      <c r="C19" s="36">
        <v>14323800</v>
      </c>
      <c r="D19" s="14">
        <f t="shared" si="1"/>
        <v>-14323800</v>
      </c>
      <c r="E19" s="51" t="s">
        <v>104</v>
      </c>
      <c r="F19" s="34">
        <v>12029992</v>
      </c>
      <c r="G19" s="48">
        <v>12029992</v>
      </c>
      <c r="H19" s="14">
        <f>F19-G19</f>
        <v>0</v>
      </c>
    </row>
    <row r="20" spans="1:8" x14ac:dyDescent="0.15">
      <c r="A20" s="42" t="s">
        <v>105</v>
      </c>
      <c r="B20" s="29"/>
      <c r="C20" s="36">
        <v>-13788941</v>
      </c>
      <c r="D20" s="23">
        <f t="shared" si="1"/>
        <v>13788941</v>
      </c>
      <c r="E20" s="51" t="s">
        <v>106</v>
      </c>
      <c r="F20" s="29">
        <v>648543</v>
      </c>
      <c r="G20" s="48">
        <v>865243</v>
      </c>
      <c r="H20" s="12">
        <f t="shared" ref="H20:H32" si="2">F20-G20</f>
        <v>-216700</v>
      </c>
    </row>
    <row r="21" spans="1:8" x14ac:dyDescent="0.15">
      <c r="A21" s="44" t="s">
        <v>107</v>
      </c>
      <c r="B21" s="19">
        <f>SUM(B22:B29)</f>
        <v>208346159</v>
      </c>
      <c r="C21" s="19">
        <f>SUM(C22:C29)</f>
        <v>51994979</v>
      </c>
      <c r="D21" s="19">
        <f t="shared" si="1"/>
        <v>156351180</v>
      </c>
      <c r="E21" s="51" t="s">
        <v>108</v>
      </c>
      <c r="F21" s="12">
        <f>SUM(F22:F26)</f>
        <v>18500000</v>
      </c>
      <c r="G21" s="21">
        <f>SUM(G22:G25)</f>
        <v>42504000</v>
      </c>
      <c r="H21" s="12">
        <f t="shared" si="2"/>
        <v>-24004000</v>
      </c>
    </row>
    <row r="22" spans="1:8" x14ac:dyDescent="0.15">
      <c r="A22" s="42" t="s">
        <v>103</v>
      </c>
      <c r="B22" s="29">
        <v>3076350</v>
      </c>
      <c r="C22" s="36">
        <v>3076350</v>
      </c>
      <c r="D22" s="14">
        <f t="shared" si="1"/>
        <v>0</v>
      </c>
      <c r="E22" s="52" t="s">
        <v>109</v>
      </c>
      <c r="F22" s="29">
        <v>6450000</v>
      </c>
      <c r="G22" s="48">
        <v>6450000</v>
      </c>
      <c r="H22" s="12">
        <f t="shared" si="2"/>
        <v>0</v>
      </c>
    </row>
    <row r="23" spans="1:8" x14ac:dyDescent="0.15">
      <c r="A23" s="42" t="s">
        <v>110</v>
      </c>
      <c r="B23" s="29">
        <v>14913290</v>
      </c>
      <c r="C23" s="36">
        <v>10039250</v>
      </c>
      <c r="D23" s="12">
        <f t="shared" si="1"/>
        <v>4874040</v>
      </c>
      <c r="E23" s="52" t="s">
        <v>111</v>
      </c>
      <c r="F23" s="29">
        <v>1000000</v>
      </c>
      <c r="G23" s="48">
        <v>7000000</v>
      </c>
      <c r="H23" s="12">
        <f t="shared" si="2"/>
        <v>-6000000</v>
      </c>
    </row>
    <row r="24" spans="1:8" x14ac:dyDescent="0.15">
      <c r="A24" s="42" t="s">
        <v>112</v>
      </c>
      <c r="B24" s="29">
        <v>1795675</v>
      </c>
      <c r="C24" s="36">
        <v>1795675</v>
      </c>
      <c r="D24" s="12">
        <f t="shared" si="1"/>
        <v>0</v>
      </c>
      <c r="E24" s="52" t="s">
        <v>113</v>
      </c>
      <c r="F24" s="29">
        <v>4050000</v>
      </c>
      <c r="G24" s="48">
        <v>4050000</v>
      </c>
      <c r="H24" s="12">
        <f t="shared" si="2"/>
        <v>0</v>
      </c>
    </row>
    <row r="25" spans="1:8" x14ac:dyDescent="0.15">
      <c r="A25" s="42" t="s">
        <v>114</v>
      </c>
      <c r="B25" s="29">
        <v>22690602</v>
      </c>
      <c r="C25" s="36">
        <v>22690602</v>
      </c>
      <c r="D25" s="12">
        <f t="shared" si="1"/>
        <v>0</v>
      </c>
      <c r="E25" s="52" t="s">
        <v>115</v>
      </c>
      <c r="F25" s="29">
        <v>7000000</v>
      </c>
      <c r="G25" s="48">
        <v>25004000</v>
      </c>
      <c r="H25" s="12">
        <f t="shared" si="2"/>
        <v>-18004000</v>
      </c>
    </row>
    <row r="26" spans="1:8" x14ac:dyDescent="0.15">
      <c r="A26" s="42" t="s">
        <v>141</v>
      </c>
      <c r="B26" s="29">
        <v>177321060</v>
      </c>
      <c r="C26" s="36"/>
      <c r="D26" s="12"/>
      <c r="E26" s="52" t="s">
        <v>116</v>
      </c>
      <c r="F26" s="29"/>
      <c r="G26" s="48"/>
      <c r="H26" s="12">
        <f>F26-G26</f>
        <v>0</v>
      </c>
    </row>
    <row r="27" spans="1:8" x14ac:dyDescent="0.15">
      <c r="A27" s="42" t="s">
        <v>105</v>
      </c>
      <c r="B27" s="29">
        <v>-30701058</v>
      </c>
      <c r="C27" s="36">
        <v>-29141938</v>
      </c>
      <c r="D27" s="12">
        <f t="shared" si="1"/>
        <v>-1559120</v>
      </c>
      <c r="F27" s="55"/>
      <c r="H27" s="55"/>
    </row>
    <row r="28" spans="1:8" x14ac:dyDescent="0.15">
      <c r="A28" s="42" t="s">
        <v>117</v>
      </c>
      <c r="B28" s="29">
        <v>750240</v>
      </c>
      <c r="C28" s="36">
        <v>1031040</v>
      </c>
      <c r="D28" s="12">
        <f t="shared" si="1"/>
        <v>-280800</v>
      </c>
      <c r="E28" s="53"/>
      <c r="F28" s="29"/>
      <c r="G28" s="48"/>
      <c r="H28" s="12">
        <f t="shared" si="2"/>
        <v>0</v>
      </c>
    </row>
    <row r="29" spans="1:8" x14ac:dyDescent="0.15">
      <c r="A29" s="42" t="s">
        <v>118</v>
      </c>
      <c r="B29" s="12">
        <f>SUM(B30:B33)</f>
        <v>18500000</v>
      </c>
      <c r="C29" s="12">
        <f>SUM(C30:C33)</f>
        <v>42504000</v>
      </c>
      <c r="D29" s="12">
        <f t="shared" si="1"/>
        <v>-24004000</v>
      </c>
      <c r="E29" s="51" t="s">
        <v>76</v>
      </c>
      <c r="F29" s="29">
        <v>156133982</v>
      </c>
      <c r="G29" s="48">
        <v>14369579</v>
      </c>
      <c r="H29" s="12">
        <f t="shared" si="2"/>
        <v>141764403</v>
      </c>
    </row>
    <row r="30" spans="1:8" x14ac:dyDescent="0.15">
      <c r="A30" s="45" t="s">
        <v>119</v>
      </c>
      <c r="B30" s="29">
        <v>6450000</v>
      </c>
      <c r="C30" s="36">
        <v>6450000</v>
      </c>
      <c r="D30" s="12">
        <f t="shared" si="1"/>
        <v>0</v>
      </c>
      <c r="E30" s="52" t="s">
        <v>120</v>
      </c>
      <c r="F30" s="29">
        <v>117760403</v>
      </c>
      <c r="G30" s="48">
        <v>9667426</v>
      </c>
      <c r="H30" s="12">
        <f t="shared" si="2"/>
        <v>108092977</v>
      </c>
    </row>
    <row r="31" spans="1:8" x14ac:dyDescent="0.15">
      <c r="A31" s="45" t="s">
        <v>121</v>
      </c>
      <c r="B31" s="29">
        <v>1000000</v>
      </c>
      <c r="C31" s="36">
        <v>7000000</v>
      </c>
      <c r="D31" s="12">
        <f t="shared" si="1"/>
        <v>-6000000</v>
      </c>
      <c r="E31" s="52"/>
      <c r="F31" s="29"/>
      <c r="G31" s="48"/>
      <c r="H31" s="12">
        <f t="shared" si="2"/>
        <v>0</v>
      </c>
    </row>
    <row r="32" spans="1:8" x14ac:dyDescent="0.15">
      <c r="A32" s="45" t="s">
        <v>122</v>
      </c>
      <c r="B32" s="29">
        <v>4050000</v>
      </c>
      <c r="C32" s="36">
        <v>4050000</v>
      </c>
      <c r="D32" s="12">
        <f t="shared" si="1"/>
        <v>0</v>
      </c>
      <c r="E32" s="54"/>
      <c r="F32" s="49"/>
      <c r="G32" s="48"/>
      <c r="H32" s="23">
        <f t="shared" si="2"/>
        <v>0</v>
      </c>
    </row>
    <row r="33" spans="1:8" x14ac:dyDescent="0.15">
      <c r="A33" s="45" t="s">
        <v>123</v>
      </c>
      <c r="B33" s="29">
        <v>7000000</v>
      </c>
      <c r="C33" s="36">
        <v>25004000</v>
      </c>
      <c r="D33" s="23">
        <f t="shared" si="1"/>
        <v>-18004000</v>
      </c>
      <c r="E33" s="39" t="s">
        <v>124</v>
      </c>
      <c r="F33" s="9">
        <f>F19+F20+F21+F29</f>
        <v>187312517</v>
      </c>
      <c r="G33" s="9">
        <f>G19+G20+G21+G29</f>
        <v>69768814</v>
      </c>
      <c r="H33" s="9">
        <f>F33-G33</f>
        <v>117543703</v>
      </c>
    </row>
    <row r="34" spans="1:8" x14ac:dyDescent="0.15">
      <c r="A34" s="2" t="s">
        <v>125</v>
      </c>
      <c r="B34" s="9">
        <f>B11+B17</f>
        <v>351687957</v>
      </c>
      <c r="C34" s="9">
        <f>C11+C17</f>
        <v>70756198</v>
      </c>
      <c r="D34" s="27">
        <f>B34-C34</f>
        <v>280931759</v>
      </c>
      <c r="E34" s="2" t="s">
        <v>126</v>
      </c>
      <c r="F34" s="9">
        <f>F16+F33</f>
        <v>351687957</v>
      </c>
      <c r="G34" s="9">
        <f>G16+G33</f>
        <v>70756198</v>
      </c>
      <c r="H34" s="9">
        <f>F34-G34</f>
        <v>280931759</v>
      </c>
    </row>
  </sheetData>
  <mergeCells count="11">
    <mergeCell ref="G7:H7"/>
    <mergeCell ref="A9:D9"/>
    <mergeCell ref="E9:H9"/>
    <mergeCell ref="E17:H17"/>
    <mergeCell ref="E18:H18"/>
    <mergeCell ref="A1:H1"/>
    <mergeCell ref="A2:H2"/>
    <mergeCell ref="A4:H4"/>
    <mergeCell ref="A5:H5"/>
    <mergeCell ref="A6:D6"/>
    <mergeCell ref="G6:H6"/>
  </mergeCells>
  <phoneticPr fontId="4"/>
  <pageMargins left="0.7" right="0.7" top="0.75" bottom="0.75" header="0.3" footer="0.3"/>
  <pageSetup paperSize="9" scale="8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資金収支計算書</vt:lpstr>
      <vt:lpstr>事業活動計算書</vt:lpstr>
      <vt:lpstr>貸借対照表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cp:lastPrinted>2019-11-25T09:08:50Z</cp:lastPrinted>
  <dcterms:created xsi:type="dcterms:W3CDTF">2018-12-27T04:00:52Z</dcterms:created>
  <dcterms:modified xsi:type="dcterms:W3CDTF">2019-11-25T09:09:41Z</dcterms:modified>
</cp:coreProperties>
</file>